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9020" yWindow="90" windowWidth="15480" windowHeight="8355" tabRatio="757"/>
  </bookViews>
  <sheets>
    <sheet name="Scoring" sheetId="1" r:id="rId1"/>
    <sheet name="Scoring Summary" sheetId="5" r:id="rId2"/>
    <sheet name="Topic 1 - Openness" sheetId="2" r:id="rId3"/>
    <sheet name="Topic 2 - Analysis" sheetId="3" r:id="rId4"/>
    <sheet name="Topic 3 - Use" sheetId="4" r:id="rId5"/>
  </sheets>
  <calcPr calcId="125725"/>
</workbook>
</file>

<file path=xl/calcChain.xml><?xml version="1.0" encoding="utf-8"?>
<calcChain xmlns="http://schemas.openxmlformats.org/spreadsheetml/2006/main">
  <c r="B20" i="3"/>
  <c r="B15"/>
  <c r="B10"/>
  <c r="B4"/>
  <c r="E2" i="5"/>
  <c r="AR2"/>
  <c r="AQ2"/>
  <c r="AP2"/>
  <c r="AO2"/>
  <c r="J2" s="1"/>
  <c r="F2" s="1"/>
  <c r="AN2"/>
  <c r="AM2"/>
  <c r="AL2"/>
  <c r="AK2"/>
  <c r="AJ2"/>
  <c r="AI2"/>
  <c r="AH2"/>
  <c r="AG2"/>
  <c r="AF2"/>
  <c r="AD2"/>
  <c r="AC2"/>
  <c r="AB2"/>
  <c r="AA2"/>
  <c r="Y2"/>
  <c r="X2"/>
  <c r="W2"/>
  <c r="V2"/>
  <c r="T2"/>
  <c r="S2"/>
  <c r="R2"/>
  <c r="Q2"/>
  <c r="P2"/>
  <c r="N2"/>
  <c r="M2"/>
  <c r="L2"/>
  <c r="K2"/>
  <c r="G2"/>
  <c r="D2"/>
  <c r="C2"/>
  <c r="B2"/>
  <c r="A2"/>
  <c r="AE2"/>
  <c r="Z2"/>
  <c r="U2"/>
  <c r="O2"/>
  <c r="B32" i="1"/>
  <c r="B33"/>
  <c r="B36" s="1"/>
  <c r="B34"/>
  <c r="B35"/>
  <c r="B27"/>
  <c r="B26"/>
  <c r="B25"/>
  <c r="B24"/>
  <c r="B28"/>
  <c r="B19"/>
  <c r="B18"/>
  <c r="B17"/>
  <c r="B16"/>
  <c r="B20" s="1"/>
  <c r="H2" i="5"/>
  <c r="I2" s="1"/>
  <c r="B39" i="1" l="1"/>
</calcChain>
</file>

<file path=xl/sharedStrings.xml><?xml version="1.0" encoding="utf-8"?>
<sst xmlns="http://schemas.openxmlformats.org/spreadsheetml/2006/main" count="193" uniqueCount="145">
  <si>
    <t>Score</t>
  </si>
  <si>
    <t>Regulatory Scoring</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</si>
  <si>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</si>
  <si>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</si>
  <si>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</si>
  <si>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</si>
  <si>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</si>
  <si>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</si>
  <si>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</si>
  <si>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</si>
  <si>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</si>
  <si>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</si>
  <si>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</si>
  <si>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</si>
  <si>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</si>
  <si>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</si>
  <si>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</si>
  <si>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</si>
  <si>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</si>
  <si>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</si>
  <si>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</si>
  <si>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</si>
  <si>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</si>
  <si>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</si>
  <si>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</si>
  <si>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</si>
  <si>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</si>
  <si>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</si>
  <si>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</si>
  <si>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</si>
  <si>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</si>
  <si>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</si>
  <si>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</si>
  <si>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</si>
  <si>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</si>
  <si>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</si>
  <si>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</si>
  <si>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</si>
  <si>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</si>
  <si>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</si>
  <si>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</si>
  <si>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</si>
  <si>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</si>
  <si>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RIA</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</si>
  <si>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</si>
  <si>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</si>
  <si>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</si>
  <si>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</si>
  <si>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</si>
  <si>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</si>
  <si>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</si>
  <si>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</si>
  <si>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</si>
  <si>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</si>
  <si>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</si>
  <si>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</si>
  <si>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</si>
  <si>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</si>
  <si>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</si>
  <si>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</si>
  <si>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</si>
  <si>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</si>
  <si>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</si>
  <si>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</si>
  <si>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</si>
  <si>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</si>
  <si>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</si>
  <si>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</si>
  <si>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</si>
  <si>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</si>
  <si>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Openness (Accessible, Data and Models Verifiable, and Comprehensible)</t>
  </si>
  <si>
    <t>Analysis (Outcomes, Systemic Problem, Alternatives, Benefit-Cost)</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</si>
  <si>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</si>
  <si>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</si>
  <si>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</si>
  <si>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</si>
  <si>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</si>
  <si>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</si>
  <si>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</si>
  <si>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</si>
  <si>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</si>
  <si>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</si>
  <si>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</si>
  <si>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</si>
  <si>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</si>
  <si>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</si>
  <si>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</si>
  <si>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</si>
  <si>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</si>
  <si>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</si>
  <si>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</si>
  <si>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</si>
  <si>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</si>
  <si>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</si>
  <si>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</si>
  <si>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</si>
  <si>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</si>
  <si>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</si>
  <si>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</si>
  <si>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</si>
  <si>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</si>
  <si>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</si>
  <si>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</si>
  <si>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</si>
  <si>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</si>
  <si>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</si>
  <si>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</si>
  <si>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</si>
  <si>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Crirerion</t>
  </si>
  <si>
    <t>Criterion</t>
  </si>
  <si>
    <t>Environmental Protection Agency</t>
  </si>
  <si>
    <t>Portland Cement NESHAP</t>
  </si>
  <si>
    <t>2060-AO15</t>
  </si>
  <si>
    <t>Proposed</t>
  </si>
  <si>
    <t>Yes</t>
  </si>
  <si>
    <t>Data sources are cited, with links provided in the list of references.</t>
  </si>
  <si>
    <t>Improved human health due to reduction in emissions of harmful pollutants.</t>
  </si>
  <si>
    <t>Engineering vs. social cost estimates implicitly account for some uncertainty about industry pricing behavior, but otherwise costs are assumed to be certain.</t>
  </si>
  <si>
    <t>Oligopoly assumption appears to be justified by two arguments (neither very strong): a general claim that firms in oligopoly have market power, and the fact that EPA has made this assumption before. This assumption matters because it increases the estimate of social costs of the regulation. Checking its veracity would require going back through cited prior RIAs to find out if there is any explicit study of pricing in the industry that justifies the assumption. Sources for assumptions used in benefits calculations are given, so the reader can form his/her own opinion by consulting those sources. It appears that the epidemiological studies and the EPA's process for estimating benefis were both peer-reviewed.</t>
  </si>
  <si>
    <t>Baseline includes current production plus kilns that are likely to come online in the near future. Does not consider what types of kilns might shut down, or how the industry might change its practices, even if the regulation is not adopted. The report acknowledged that emissions have improved due to voluntary adoption of new technology, but the report does not seem to take further adoption of new technology into account when addressing the baseline.</t>
  </si>
  <si>
    <t>EPA is proposing amendments to the current National Emission Standards for Hazardous Air Pollutants (NESHAP) from the Portland Cement Manufacturing Industry. These proposed amendments would add or revise, as applicable, emission limits for mercury, total hydrocarbons (THC), and particulate matter (PM) from kilns and in-line kiln/raw mills located at a major or an area source, and hydrochloric acid (HCl) from kilns and in-line kiln/raw mills located at major sources. These proposed amendments also would remove the following four provisions in the current regulation: the operating limit for the average hourly recycle rate for cement kiln dust; the requirement that cement kilns only use certain type of utility boiler fly ash; the opacity limits for kilns and clinker coolers; and the 50 parts per million volume dry (ppmvd) THC emission limit for new greenfield sources. EPA is also proposing standards which would apply during startup, shutdown, and operating modes for all of the current section 112 standards applicable to cement kilns. Finally, EPA is proposing performance specifications for use of mercury continuous emission monitors (CEMS), which specifications would be generally applicable and so could apply to sources from categories other than, and in addition to, portland cement, and updating recordkeeping and testing requirements.</t>
  </si>
  <si>
    <t>2060-AO15 can be found on regulations.gov using the RIN and a keyword search.  To find the RIA on regulations.gov, search by keyword (the title). On the EPA website, the proposed regulation can be found by clicking on Laws and Regulations. The regulation is not on the EPA website, but directs the reader to regulations.gov, explains how to search for a specific regulation, and provides information about ongoing regulatory activities.</t>
  </si>
  <si>
    <t>The separate RIA is very readable, with a good summary. The background section is helpful but a bit long; it could probably be pared back to just the information needed to understand the analysis. The main body of the text presents results, with calculations left to the appendices. A few spots require specialized knowledge to follow fully.</t>
  </si>
  <si>
    <t>Costs are broken down by size of entity, for individual markets, and in some cases kilns.</t>
  </si>
  <si>
    <t>There is no discussion on incidence of benefits, though there is a table showing what kinds of mortality and morbidity are reduced and by how much.</t>
  </si>
  <si>
    <t>The RIA does not, but in the preamble, the cost-effectivenes of more stringent standards is calculated.</t>
  </si>
  <si>
    <t xml:space="preserve">The RIA calculates net benefits only of the approach chosen. The preamble to the rule estimates compliance costs associated with stricter standards. </t>
  </si>
  <si>
    <t>It uses standard microeconomic analysis to calculate lost consumer and producer surplus.</t>
  </si>
  <si>
    <t>It calculates change in the price of Portland cement caused by the regulations.</t>
  </si>
  <si>
    <t>It considers compliance costs, but no other possible expenditures.</t>
  </si>
  <si>
    <t>It includes compliance costs estimates with engineering analysis.</t>
  </si>
  <si>
    <t>The impact of alternatives on human health is not evaluated. Rejection of subcategories is based on concern that allowing subcategories would increase emissions. For one type of category, based on mercury content of limestone, the statistics seem to show that kilns achieve widely varying levels of emissions even controlling for mercury content of limestone. Similarly, rejection of a percentage reduction standard is based on the likelihood that this will lead to larger emissions. However, these emissions differences are not estimated or quantified. Emissions effects of a standard above the floor are calculated for a "typical" kiln.</t>
  </si>
  <si>
    <t>The preamble considers and rejects different standards for different subcategories of kilns. It also considers defining the standard in terms of control efficiency (percent of mercury removed) instead of total emissions allowed. It also considers standards in excess of the floor. All of these are variations on performance standards.</t>
  </si>
  <si>
    <t>It considers multiple ways of setting standards.</t>
  </si>
  <si>
    <t>No relevant discussion.</t>
  </si>
  <si>
    <t>The need to reduce emissions is simply taken as given. Externality is mentioned but not really explained. The analysis does repeatedly mention oligopoly structure of cement industry, but since the regualtion is for emissions the market structure cannot be said to be the reason for the regulation.</t>
  </si>
  <si>
    <t>The RIA lists sources of uncertainties about benefits. It presents a range of estimates based on the two epidemiological studies plus a sensitivity analysis.</t>
  </si>
  <si>
    <t>Benefits are driven by reduced exposure to particulates, not directly by reductions in the affected pollutants. The analysis considers two epidemiological studies plus expert opinions on the health benefits of reducing exposure to particulates. This is also consistent with past EPA practice.</t>
  </si>
  <si>
    <t>Regulations require installation of equipment to reduce emissions, and equipment reduces particulate emissions. Only the health outcomes for Americans are counted; if increased imports lead to increased emissions in other countries, that is not considered.</t>
  </si>
  <si>
    <t>Emissions reductions are calculated, but the economic value of benefits is calculated using reductions in particulates, not direct reduction in the regulated pollutants.</t>
  </si>
  <si>
    <t>Since the rule's benefits derive from reductions in particulates, EPA could set goals for measured particulate reduction near the kilns.  This has not been done.</t>
  </si>
  <si>
    <t>The EPA could monitor to see if the regulation reduces particulate exposure in areas around the kilns.</t>
  </si>
  <si>
    <t>Standards above the floor are rejected on the grounds that high costs per amount of pollutant removed were not "justified." But this conclusion does not come from the RIA. The decision shows some sensitivity to net benefits, though.</t>
  </si>
  <si>
    <t>Rejection of different rules for sub-categories of kilns is based on concern that allowing subcategories would increase emissions. For one type of category, based on mercury content of limestone, the statistics seem to show that kilns achieve widely varying levels of emissions even controlling for mercury content of limestone. This is good analysis, but it is not in the RIA! The RIA itself simply shows that the chosen option's benefits exceed the costs regardless of uncertainty about benefits.</t>
  </si>
  <si>
    <t>Total Score</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</si>
</sst>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56">
    <xf numFmtId="0" fontId="0" fillId="0" borderId="0" xfId="0"/>
    <xf numFmtId="0" fontId="1" fillId="0" borderId="0" xfId="0" applyFont="1"/>
    <xf numFmtId="0" fontId="0" fillId="2" borderId="0" xfId="0" applyFill="1"/>
    <xf numFmtId="0" fontId="5" fillId="0" borderId="0" xfId="0" applyFont="1"/>
    <xf numFmtId="0" fontId="5" fillId="0" borderId="2"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4" borderId="0" xfId="0" applyFont="1" applyFill="1" applyBorder="1" applyAlignment="1">
      <alignment horizontal="left" wrapText="1"/>
    </xf>
    <xf numFmtId="0" fontId="4" fillId="4"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wrapText="1"/>
    </xf>
    <xf numFmtId="0" fontId="5" fillId="4" borderId="0" xfId="0" applyFont="1" applyFill="1" applyBorder="1"/>
    <xf numFmtId="0" fontId="1" fillId="4"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4" borderId="0" xfId="0" applyFont="1" applyFill="1" applyBorder="1" applyAlignment="1">
      <alignment horizontal="left"/>
    </xf>
    <xf numFmtId="0" fontId="1" fillId="4" borderId="0" xfId="0" applyFont="1" applyFill="1" applyBorder="1"/>
    <xf numFmtId="0" fontId="0" fillId="0" borderId="2" xfId="0" applyBorder="1"/>
    <xf numFmtId="0" fontId="0" fillId="0" borderId="3" xfId="0" applyBorder="1"/>
    <xf numFmtId="0" fontId="0" fillId="0" borderId="6" xfId="0" applyFill="1" applyBorder="1"/>
    <xf numFmtId="0" fontId="1" fillId="4" borderId="2" xfId="0" applyFont="1" applyFill="1" applyBorder="1"/>
    <xf numFmtId="0" fontId="1" fillId="4" borderId="2" xfId="0" applyFont="1" applyFill="1" applyBorder="1" applyAlignment="1">
      <alignment horizontal="left"/>
    </xf>
    <xf numFmtId="0" fontId="1" fillId="4" borderId="2" xfId="0" applyFont="1" applyFill="1" applyBorder="1" applyAlignment="1">
      <alignment wrapText="1"/>
    </xf>
    <xf numFmtId="0" fontId="7" fillId="0" borderId="2" xfId="0" applyFont="1" applyBorder="1" applyAlignment="1">
      <alignment wrapText="1"/>
    </xf>
    <xf numFmtId="0" fontId="7" fillId="0" borderId="2" xfId="0" applyFont="1" applyBorder="1" applyAlignment="1">
      <alignment horizontal="left" wrapText="1"/>
    </xf>
    <xf numFmtId="0" fontId="5" fillId="0" borderId="2" xfId="1" applyNumberFormat="1" applyFont="1" applyBorder="1" applyAlignment="1" applyProtection="1">
      <alignment vertical="distributed"/>
    </xf>
    <xf numFmtId="0" fontId="5" fillId="0" borderId="2" xfId="0" applyFont="1" applyBorder="1" applyAlignment="1">
      <alignment wrapText="1"/>
    </xf>
    <xf numFmtId="0" fontId="5" fillId="0" borderId="0" xfId="0" applyFont="1" applyAlignment="1">
      <alignment horizontal="left"/>
    </xf>
    <xf numFmtId="0" fontId="1" fillId="3" borderId="2" xfId="0" applyFont="1" applyFill="1" applyBorder="1" applyAlignment="1">
      <alignment horizontal="left"/>
    </xf>
    <xf numFmtId="0" fontId="1" fillId="3" borderId="2" xfId="0" applyFont="1" applyFill="1" applyBorder="1" applyAlignment="1">
      <alignment wrapText="1"/>
    </xf>
    <xf numFmtId="0" fontId="7" fillId="4" borderId="2" xfId="0" applyFont="1" applyFill="1" applyBorder="1" applyAlignment="1">
      <alignment wrapText="1"/>
    </xf>
    <xf numFmtId="0" fontId="5" fillId="4" borderId="2" xfId="0" applyFont="1" applyFill="1" applyBorder="1" applyAlignment="1">
      <alignment horizontal="left"/>
    </xf>
    <xf numFmtId="0" fontId="5" fillId="4" borderId="2" xfId="0" applyFont="1" applyFill="1" applyBorder="1"/>
    <xf numFmtId="0" fontId="5" fillId="4" borderId="2" xfId="0" applyFont="1" applyFill="1" applyBorder="1" applyAlignment="1">
      <alignment wrapText="1"/>
    </xf>
    <xf numFmtId="0" fontId="5" fillId="0" borderId="2" xfId="0" applyFont="1" applyBorder="1"/>
    <xf numFmtId="0" fontId="5" fillId="0" borderId="0" xfId="0" applyFont="1" applyFill="1"/>
    <xf numFmtId="0" fontId="3" fillId="0" borderId="0" xfId="1" applyFont="1" applyBorder="1" applyAlignment="1" applyProtection="1">
      <alignment horizontal="left"/>
    </xf>
    <xf numFmtId="0" fontId="5" fillId="4" borderId="0" xfId="0" applyFont="1" applyFill="1" applyBorder="1" applyAlignment="1">
      <alignment horizontal="left"/>
    </xf>
    <xf numFmtId="0" fontId="5" fillId="0" borderId="0" xfId="0" applyFont="1" applyBorder="1" applyAlignment="1">
      <alignment horizontal="left" vertical="top" wrapText="1"/>
    </xf>
    <xf numFmtId="0" fontId="5" fillId="4" borderId="0" xfId="0" applyFont="1" applyFill="1" applyBorder="1" applyAlignment="1">
      <alignment horizontal="left" wrapText="1"/>
    </xf>
    <xf numFmtId="0" fontId="4" fillId="0" borderId="0" xfId="0" applyFont="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horizontal="left" wrapText="1"/>
    </xf>
    <xf numFmtId="14" fontId="5" fillId="0" borderId="0" xfId="0" applyNumberFormat="1" applyFont="1" applyBorder="1" applyAlignment="1">
      <alignment horizontal="left" wrapText="1"/>
    </xf>
    <xf numFmtId="0" fontId="6" fillId="0" borderId="1" xfId="0" applyFont="1" applyBorder="1" applyAlignment="1">
      <alignment horizontal="center"/>
    </xf>
    <xf numFmtId="0" fontId="7" fillId="0" borderId="5" xfId="0" applyFont="1" applyBorder="1" applyAlignment="1">
      <alignment horizontal="center"/>
    </xf>
    <xf numFmtId="0" fontId="7" fillId="0" borderId="4" xfId="0" applyFont="1"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6" fillId="0" borderId="4"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V39"/>
  <sheetViews>
    <sheetView tabSelected="1" workbookViewId="0">
      <selection activeCell="F32" sqref="F32"/>
    </sheetView>
  </sheetViews>
  <sheetFormatPr defaultRowHeight="12.75"/>
  <cols>
    <col min="1" max="1" width="62.5703125" style="20" customWidth="1"/>
    <col min="2" max="2" width="7.7109375" style="9" customWidth="1"/>
    <col min="3" max="4" width="9.140625" style="9"/>
    <col min="5" max="5" width="9.140625" style="8"/>
    <col min="6" max="256" width="9.140625" style="9"/>
    <col min="257" max="16384" width="9.140625" style="3"/>
  </cols>
  <sheetData>
    <row r="1" spans="1:256">
      <c r="A1" s="46" t="s">
        <v>1</v>
      </c>
      <c r="B1" s="46"/>
      <c r="C1" s="46"/>
      <c r="D1" s="46"/>
    </row>
    <row r="2" spans="1:256">
      <c r="A2" s="10" t="s">
        <v>37</v>
      </c>
      <c r="B2" s="11"/>
      <c r="C2" s="11"/>
      <c r="D2" s="11"/>
    </row>
    <row r="3" spans="1:256">
      <c r="A3" s="12" t="s">
        <v>110</v>
      </c>
      <c r="B3" s="13"/>
      <c r="C3" s="13"/>
      <c r="D3" s="13"/>
    </row>
    <row r="4" spans="1:256">
      <c r="A4" s="10" t="s">
        <v>33</v>
      </c>
      <c r="B4" s="11"/>
      <c r="C4" s="11"/>
      <c r="D4" s="11"/>
    </row>
    <row r="5" spans="1:256">
      <c r="A5" s="47" t="s">
        <v>111</v>
      </c>
      <c r="B5" s="47"/>
      <c r="C5" s="47"/>
      <c r="D5" s="47"/>
    </row>
    <row r="6" spans="1:256">
      <c r="A6" s="48" t="s">
        <v>34</v>
      </c>
      <c r="B6" s="48"/>
      <c r="C6" s="48"/>
      <c r="D6" s="48"/>
    </row>
    <row r="7" spans="1:256">
      <c r="A7" s="14" t="s">
        <v>112</v>
      </c>
      <c r="B7" s="43" t="s">
        <v>43</v>
      </c>
      <c r="C7" s="43" t="s">
        <v>44</v>
      </c>
      <c r="D7" s="14" t="s">
        <v>114</v>
      </c>
    </row>
    <row r="8" spans="1:256" ht="12.75" customHeight="1">
      <c r="A8" s="10" t="s">
        <v>35</v>
      </c>
      <c r="B8" s="48" t="s">
        <v>36</v>
      </c>
      <c r="C8" s="48"/>
      <c r="D8" s="48"/>
    </row>
    <row r="9" spans="1:256">
      <c r="A9" s="14" t="s">
        <v>113</v>
      </c>
      <c r="B9" s="49">
        <v>39959</v>
      </c>
      <c r="C9" s="47"/>
      <c r="D9" s="47"/>
    </row>
    <row r="10" spans="1:256">
      <c r="A10" s="15" t="s">
        <v>2</v>
      </c>
      <c r="B10" s="16"/>
      <c r="C10" s="16"/>
      <c r="D10" s="16"/>
    </row>
    <row r="11" spans="1:256" ht="12.75" customHeight="1">
      <c r="A11" s="44" t="s">
        <v>120</v>
      </c>
      <c r="B11" s="44"/>
      <c r="C11" s="44"/>
      <c r="D11" s="44"/>
    </row>
    <row r="12" spans="1:256">
      <c r="A12" s="44"/>
      <c r="B12" s="44"/>
      <c r="C12" s="44"/>
      <c r="D12" s="44"/>
    </row>
    <row r="13" spans="1:256">
      <c r="A13" s="44"/>
      <c r="B13" s="44"/>
      <c r="C13" s="44"/>
      <c r="D13" s="44"/>
    </row>
    <row r="14" spans="1:256" ht="30" customHeight="1">
      <c r="A14" s="44"/>
      <c r="B14" s="44"/>
      <c r="C14" s="44"/>
      <c r="D14" s="44"/>
    </row>
    <row r="15" spans="1:256" s="1" customFormat="1">
      <c r="A15" s="15" t="s">
        <v>50</v>
      </c>
      <c r="B15" s="17" t="s">
        <v>0</v>
      </c>
      <c r="C15" s="17" t="s">
        <v>3</v>
      </c>
      <c r="D15" s="17"/>
      <c r="E15" s="18"/>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c r="IV15" s="19"/>
    </row>
    <row r="16" spans="1:256" ht="25.5">
      <c r="A16" s="20" t="s">
        <v>51</v>
      </c>
      <c r="B16" s="5">
        <f>'Topic 1 - Openness'!B3</f>
        <v>4</v>
      </c>
      <c r="C16" s="42" t="s">
        <v>5</v>
      </c>
      <c r="D16" s="42"/>
    </row>
    <row r="17" spans="1:256">
      <c r="A17" s="20" t="s">
        <v>52</v>
      </c>
      <c r="B17" s="5">
        <f>'Topic 1 - Openness'!B4</f>
        <v>5</v>
      </c>
      <c r="C17" s="42" t="s">
        <v>6</v>
      </c>
      <c r="D17" s="42"/>
    </row>
    <row r="18" spans="1:256">
      <c r="A18" s="20" t="s">
        <v>53</v>
      </c>
      <c r="B18" s="5">
        <f>'Topic 1 - Openness'!B5</f>
        <v>4</v>
      </c>
      <c r="C18" s="42" t="s">
        <v>7</v>
      </c>
      <c r="D18" s="42"/>
    </row>
    <row r="19" spans="1:256" ht="31.5" customHeight="1">
      <c r="A19" s="20" t="s">
        <v>54</v>
      </c>
      <c r="B19" s="5">
        <f>'Topic 1 - Openness'!B6</f>
        <v>4</v>
      </c>
      <c r="C19" s="42" t="s">
        <v>8</v>
      </c>
      <c r="D19" s="42"/>
    </row>
    <row r="20" spans="1:256">
      <c r="A20" s="45" t="s">
        <v>60</v>
      </c>
      <c r="B20" s="43">
        <f>B16+B17+B18+B19</f>
        <v>17</v>
      </c>
      <c r="C20" s="21"/>
      <c r="D20" s="21"/>
    </row>
    <row r="21" spans="1:256">
      <c r="A21" s="45"/>
      <c r="B21" s="43"/>
      <c r="C21" s="21"/>
      <c r="D21" s="21"/>
    </row>
    <row r="22" spans="1:256">
      <c r="A22" s="14"/>
      <c r="B22" s="5"/>
      <c r="C22" s="5"/>
      <c r="D22" s="5"/>
    </row>
    <row r="23" spans="1:256" s="1" customFormat="1">
      <c r="A23" s="15" t="s">
        <v>55</v>
      </c>
      <c r="B23" s="17" t="s">
        <v>0</v>
      </c>
      <c r="C23" s="17" t="s">
        <v>3</v>
      </c>
      <c r="D23" s="17"/>
      <c r="E23" s="18"/>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row>
    <row r="24" spans="1:256" ht="25.5">
      <c r="A24" s="20" t="s">
        <v>56</v>
      </c>
      <c r="B24" s="5">
        <f>'Topic 2 - Analysis'!B4</f>
        <v>4</v>
      </c>
      <c r="C24" s="42" t="s">
        <v>9</v>
      </c>
      <c r="D24" s="42"/>
    </row>
    <row r="25" spans="1:256" ht="38.25">
      <c r="A25" s="20" t="s">
        <v>57</v>
      </c>
      <c r="B25" s="5">
        <f>'Topic 2 - Analysis'!B10</f>
        <v>0</v>
      </c>
      <c r="C25" s="42" t="s">
        <v>10</v>
      </c>
      <c r="D25" s="42"/>
    </row>
    <row r="26" spans="1:256" ht="25.5">
      <c r="A26" s="20" t="s">
        <v>58</v>
      </c>
      <c r="B26" s="5">
        <f>'Topic 2 - Analysis'!B15</f>
        <v>3</v>
      </c>
      <c r="C26" s="42" t="s">
        <v>11</v>
      </c>
      <c r="D26" s="42"/>
    </row>
    <row r="27" spans="1:256">
      <c r="A27" s="20" t="s">
        <v>59</v>
      </c>
      <c r="B27" s="5">
        <f>'Topic 2 - Analysis'!B20</f>
        <v>4</v>
      </c>
      <c r="C27" s="42" t="s">
        <v>12</v>
      </c>
      <c r="D27" s="42"/>
    </row>
    <row r="28" spans="1:256">
      <c r="A28" s="45" t="s">
        <v>61</v>
      </c>
      <c r="B28" s="43">
        <f>B24+B25+B26+B27</f>
        <v>11</v>
      </c>
      <c r="C28" s="21"/>
      <c r="D28" s="21"/>
    </row>
    <row r="29" spans="1:256">
      <c r="A29" s="45"/>
      <c r="B29" s="43"/>
      <c r="C29" s="21"/>
      <c r="D29" s="21"/>
    </row>
    <row r="30" spans="1:256">
      <c r="A30" s="14"/>
      <c r="B30" s="5"/>
      <c r="C30" s="5"/>
      <c r="D30" s="5"/>
    </row>
    <row r="31" spans="1:256" s="1" customFormat="1">
      <c r="A31" s="15" t="s">
        <v>62</v>
      </c>
      <c r="B31" s="17" t="s">
        <v>0</v>
      </c>
      <c r="C31" s="17" t="s">
        <v>3</v>
      </c>
      <c r="D31" s="17"/>
      <c r="E31" s="18"/>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row>
    <row r="32" spans="1:256" ht="25.5">
      <c r="A32" s="20" t="s">
        <v>63</v>
      </c>
      <c r="B32" s="5">
        <f>'Topic 3 - Use'!B3</f>
        <v>2</v>
      </c>
      <c r="C32" s="42" t="s">
        <v>13</v>
      </c>
      <c r="D32" s="42"/>
    </row>
    <row r="33" spans="1:4" ht="25.5">
      <c r="A33" s="20" t="s">
        <v>64</v>
      </c>
      <c r="B33" s="5">
        <f>'Topic 3 - Use'!B4</f>
        <v>3</v>
      </c>
      <c r="C33" s="42" t="s">
        <v>14</v>
      </c>
      <c r="D33" s="42"/>
    </row>
    <row r="34" spans="1:4" ht="25.5">
      <c r="A34" s="20" t="s">
        <v>65</v>
      </c>
      <c r="B34" s="5">
        <f>'Topic 3 - Use'!B5</f>
        <v>1</v>
      </c>
      <c r="C34" s="42" t="s">
        <v>15</v>
      </c>
      <c r="D34" s="42"/>
    </row>
    <row r="35" spans="1:4" ht="38.25">
      <c r="A35" s="20" t="s">
        <v>66</v>
      </c>
      <c r="B35" s="5">
        <f>'Topic 3 - Use'!B6</f>
        <v>1</v>
      </c>
      <c r="C35" s="42" t="s">
        <v>16</v>
      </c>
      <c r="D35" s="42"/>
    </row>
    <row r="36" spans="1:4" ht="15.75" customHeight="1">
      <c r="A36" s="45" t="s">
        <v>67</v>
      </c>
      <c r="B36" s="43">
        <f>B32+B33+B34+B35</f>
        <v>7</v>
      </c>
      <c r="C36" s="21"/>
      <c r="D36" s="21"/>
    </row>
    <row r="37" spans="1:4">
      <c r="A37" s="45"/>
      <c r="B37" s="43"/>
      <c r="C37" s="21"/>
      <c r="D37" s="21"/>
    </row>
    <row r="39" spans="1:4">
      <c r="A39" s="15" t="s">
        <v>144</v>
      </c>
      <c r="B39" s="17">
        <f>SUM(B20+B28+B36)</f>
        <v>35</v>
      </c>
      <c r="C39" s="22"/>
      <c r="D39" s="22"/>
    </row>
  </sheetData>
  <mergeCells count="25">
    <mergeCell ref="A1:D1"/>
    <mergeCell ref="A5:D5"/>
    <mergeCell ref="A6:D6"/>
    <mergeCell ref="B8:D8"/>
    <mergeCell ref="C35:D35"/>
    <mergeCell ref="B9:D9"/>
    <mergeCell ref="C33:D33"/>
    <mergeCell ref="C34:D34"/>
    <mergeCell ref="B20:B21"/>
    <mergeCell ref="C16:D16"/>
    <mergeCell ref="A36:A37"/>
    <mergeCell ref="B36:B37"/>
    <mergeCell ref="B28:B29"/>
    <mergeCell ref="C17:D17"/>
    <mergeCell ref="C18:D18"/>
    <mergeCell ref="C19:D19"/>
    <mergeCell ref="C24:D24"/>
    <mergeCell ref="C27:D27"/>
    <mergeCell ref="C32:D32"/>
    <mergeCell ref="C25:D25"/>
    <mergeCell ref="B7:C7"/>
    <mergeCell ref="A11:D14"/>
    <mergeCell ref="A20:A21"/>
    <mergeCell ref="A28:A29"/>
    <mergeCell ref="C26:D26"/>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1:AR2"/>
  <sheetViews>
    <sheetView workbookViewId="0">
      <selection activeCell="E20" sqref="E20"/>
    </sheetView>
  </sheetViews>
  <sheetFormatPr defaultRowHeight="12.75"/>
  <cols>
    <col min="5" max="5" width="13.85546875" bestFit="1" customWidth="1"/>
    <col min="7" max="7" width="13.42578125" bestFit="1" customWidth="1"/>
    <col min="8" max="8" width="14" bestFit="1" customWidth="1"/>
    <col min="9" max="9" width="14" customWidth="1"/>
    <col min="10" max="10" width="11.7109375" bestFit="1" customWidth="1"/>
  </cols>
  <sheetData>
    <row r="1" spans="1:44" ht="13.5" thickBot="1">
      <c r="A1" s="1" t="s">
        <v>40</v>
      </c>
      <c r="B1" s="1" t="s">
        <v>34</v>
      </c>
      <c r="C1" s="1" t="s">
        <v>41</v>
      </c>
      <c r="D1" s="1" t="s">
        <v>42</v>
      </c>
      <c r="E1" s="1" t="s">
        <v>45</v>
      </c>
      <c r="F1" s="1" t="s">
        <v>68</v>
      </c>
      <c r="G1" s="1" t="s">
        <v>50</v>
      </c>
      <c r="H1" s="1" t="s">
        <v>55</v>
      </c>
      <c r="I1" s="1" t="s">
        <v>69</v>
      </c>
      <c r="J1" s="1" t="s">
        <v>62</v>
      </c>
      <c r="K1" s="1">
        <v>1</v>
      </c>
      <c r="L1" s="1">
        <v>2</v>
      </c>
      <c r="M1" s="1">
        <v>3</v>
      </c>
      <c r="N1" s="1">
        <v>4</v>
      </c>
      <c r="O1" s="1" t="s">
        <v>94</v>
      </c>
      <c r="P1" s="1" t="s">
        <v>72</v>
      </c>
      <c r="Q1" s="1" t="s">
        <v>73</v>
      </c>
      <c r="R1" s="1" t="s">
        <v>74</v>
      </c>
      <c r="S1" s="1" t="s">
        <v>75</v>
      </c>
      <c r="T1" s="1" t="s">
        <v>76</v>
      </c>
      <c r="U1" s="1" t="s">
        <v>95</v>
      </c>
      <c r="V1" s="1" t="s">
        <v>77</v>
      </c>
      <c r="W1" s="1" t="s">
        <v>78</v>
      </c>
      <c r="X1" s="1" t="s">
        <v>79</v>
      </c>
      <c r="Y1" s="1" t="s">
        <v>80</v>
      </c>
      <c r="Z1" s="1" t="s">
        <v>96</v>
      </c>
      <c r="AA1" s="1" t="s">
        <v>81</v>
      </c>
      <c r="AB1" s="1" t="s">
        <v>82</v>
      </c>
      <c r="AC1" s="1" t="s">
        <v>83</v>
      </c>
      <c r="AD1" s="1" t="s">
        <v>84</v>
      </c>
      <c r="AE1" s="1" t="s">
        <v>97</v>
      </c>
      <c r="AF1" s="23" t="s">
        <v>85</v>
      </c>
      <c r="AG1" s="23" t="s">
        <v>86</v>
      </c>
      <c r="AH1" s="23" t="s">
        <v>87</v>
      </c>
      <c r="AI1" s="23" t="s">
        <v>88</v>
      </c>
      <c r="AJ1" s="23" t="s">
        <v>89</v>
      </c>
      <c r="AK1" s="23" t="s">
        <v>90</v>
      </c>
      <c r="AL1" s="23" t="s">
        <v>91</v>
      </c>
      <c r="AM1" s="23" t="s">
        <v>92</v>
      </c>
      <c r="AN1" s="24" t="s">
        <v>93</v>
      </c>
      <c r="AO1" s="25" t="s">
        <v>98</v>
      </c>
      <c r="AP1" s="25" t="s">
        <v>99</v>
      </c>
      <c r="AQ1" s="25" t="s">
        <v>100</v>
      </c>
      <c r="AR1" s="25" t="s">
        <v>101</v>
      </c>
    </row>
    <row r="2" spans="1:44">
      <c r="A2" t="str">
        <f>Scoring!A5</f>
        <v>Portland Cement NESHAP</v>
      </c>
      <c r="B2" t="str">
        <f>Scoring!A7</f>
        <v>2060-AO15</v>
      </c>
      <c r="C2" t="str">
        <f>Scoring!A3</f>
        <v>Environmental Protection Agency</v>
      </c>
      <c r="D2" s="7">
        <f>Scoring!B9</f>
        <v>39959</v>
      </c>
      <c r="E2" s="7" t="str">
        <f>Scoring!D7</f>
        <v>Yes</v>
      </c>
      <c r="F2">
        <f>G2+H2+J2</f>
        <v>35</v>
      </c>
      <c r="G2">
        <f>SUM(K2:N2)</f>
        <v>17</v>
      </c>
      <c r="H2">
        <f>O2+U2+Z2+AE2</f>
        <v>11</v>
      </c>
      <c r="I2">
        <f>G2+H2</f>
        <v>28</v>
      </c>
      <c r="J2">
        <f>SUM(AO2:AR2)</f>
        <v>7</v>
      </c>
      <c r="K2">
        <f>'Topic 1 - Openness'!B3</f>
        <v>4</v>
      </c>
      <c r="L2">
        <f>'Topic 1 - Openness'!B4</f>
        <v>5</v>
      </c>
      <c r="M2">
        <f>'Topic 1 - Openness'!B5</f>
        <v>4</v>
      </c>
      <c r="N2">
        <f>'Topic 1 - Openness'!B6</f>
        <v>4</v>
      </c>
      <c r="O2">
        <f>'Topic 2 - Analysis'!B4</f>
        <v>4</v>
      </c>
      <c r="P2">
        <f>'Topic 2 - Analysis'!B5</f>
        <v>5</v>
      </c>
      <c r="Q2">
        <f>'Topic 2 - Analysis'!B6</f>
        <v>5</v>
      </c>
      <c r="R2">
        <f>'Topic 2 - Analysis'!B7</f>
        <v>4</v>
      </c>
      <c r="S2">
        <f>'Topic 2 - Analysis'!B8</f>
        <v>4</v>
      </c>
      <c r="T2">
        <f>'Topic 2 - Analysis'!B9</f>
        <v>4</v>
      </c>
      <c r="U2">
        <f>'Topic 2 - Analysis'!B10</f>
        <v>0</v>
      </c>
      <c r="V2">
        <f>'Topic 2 - Analysis'!B11</f>
        <v>1</v>
      </c>
      <c r="W2">
        <f>'Topic 2 - Analysis'!B12</f>
        <v>0</v>
      </c>
      <c r="X2">
        <f>'Topic 2 - Analysis'!B13</f>
        <v>0</v>
      </c>
      <c r="Y2">
        <f>'Topic 2 - Analysis'!B14</f>
        <v>0</v>
      </c>
      <c r="Z2">
        <f>'Topic 2 - Analysis'!B15</f>
        <v>3</v>
      </c>
      <c r="AA2">
        <f>'Topic 2 - Analysis'!B16</f>
        <v>4</v>
      </c>
      <c r="AB2">
        <f>'Topic 2 - Analysis'!B17</f>
        <v>3</v>
      </c>
      <c r="AC2">
        <f>'Topic 2 - Analysis'!B18</f>
        <v>2</v>
      </c>
      <c r="AD2">
        <f>'Topic 2 - Analysis'!B19</f>
        <v>3</v>
      </c>
      <c r="AE2">
        <f>'Topic 2 - Analysis'!B20</f>
        <v>4</v>
      </c>
      <c r="AF2">
        <f>'Topic 2 - Analysis'!B21</f>
        <v>5</v>
      </c>
      <c r="AG2">
        <f>'Topic 2 - Analysis'!B22</f>
        <v>5</v>
      </c>
      <c r="AH2">
        <f>'Topic 2 - Analysis'!B23</f>
        <v>5</v>
      </c>
      <c r="AI2">
        <f>'Topic 2 - Analysis'!B24</f>
        <v>5</v>
      </c>
      <c r="AJ2">
        <f>'Topic 2 - Analysis'!B25</f>
        <v>2</v>
      </c>
      <c r="AK2">
        <f>'Topic 2 - Analysis'!B26</f>
        <v>2</v>
      </c>
      <c r="AL2">
        <f>'Topic 2 - Analysis'!B27</f>
        <v>3</v>
      </c>
      <c r="AM2">
        <f>'Topic 2 - Analysis'!B28</f>
        <v>4</v>
      </c>
      <c r="AN2">
        <f>'Topic 2 - Analysis'!B29</f>
        <v>2</v>
      </c>
      <c r="AO2">
        <f>'Topic 3 - Use'!B3</f>
        <v>2</v>
      </c>
      <c r="AP2">
        <f>'Topic 3 - Use'!B4</f>
        <v>3</v>
      </c>
      <c r="AQ2">
        <f>'Topic 3 - Use'!B5</f>
        <v>1</v>
      </c>
      <c r="AR2">
        <f>'Topic 3 - Use'!B6</f>
        <v>1</v>
      </c>
    </row>
  </sheetData>
  <phoneticPr fontId="2" type="noConversion"/>
  <pageMargins left="0.75" right="0.75" top="1" bottom="1" header="0.5" footer="0.5"/>
  <pageSetup orientation="portrait" horizontalDpi="0" verticalDpi="0" r:id="rId1"/>
  <headerFooter alignWithMargins="0"/>
</worksheet>
</file>

<file path=xl/worksheets/sheet3.xml><?xml version="1.0" encoding="utf-8"?>
<worksheet xmlns="http://schemas.openxmlformats.org/spreadsheetml/2006/main" xmlns:r="http://schemas.openxmlformats.org/officeDocument/2006/relationships">
  <dimension ref="A1:IV6"/>
  <sheetViews>
    <sheetView workbookViewId="0">
      <selection activeCell="D5" sqref="D5"/>
    </sheetView>
  </sheetViews>
  <sheetFormatPr defaultRowHeight="12.75"/>
  <cols>
    <col min="1" max="1" width="29.140625" style="3" customWidth="1"/>
    <col min="2" max="2" width="5.85546875" style="33" customWidth="1"/>
    <col min="3" max="3" width="9.28515625" style="33" customWidth="1"/>
    <col min="4" max="4" width="31.5703125" style="6" customWidth="1"/>
    <col min="5" max="256" width="9.140625" style="3"/>
  </cols>
  <sheetData>
    <row r="1" spans="1:4" ht="15.75">
      <c r="A1" s="50" t="s">
        <v>70</v>
      </c>
      <c r="B1" s="51"/>
      <c r="C1" s="51"/>
      <c r="D1" s="52"/>
    </row>
    <row r="2" spans="1:4">
      <c r="A2" s="26" t="s">
        <v>108</v>
      </c>
      <c r="B2" s="27" t="s">
        <v>0</v>
      </c>
      <c r="C2" s="27" t="s">
        <v>32</v>
      </c>
      <c r="D2" s="28" t="s">
        <v>4</v>
      </c>
    </row>
    <row r="3" spans="1:4" ht="165.75">
      <c r="A3" s="29" t="s">
        <v>106</v>
      </c>
      <c r="B3" s="30">
        <v>4</v>
      </c>
      <c r="C3" s="4">
        <v>1</v>
      </c>
      <c r="D3" s="31" t="s">
        <v>121</v>
      </c>
    </row>
    <row r="4" spans="1:4" ht="30">
      <c r="A4" s="29" t="s">
        <v>52</v>
      </c>
      <c r="B4" s="30">
        <v>5</v>
      </c>
      <c r="C4" s="4">
        <v>2</v>
      </c>
      <c r="D4" s="32" t="s">
        <v>115</v>
      </c>
    </row>
    <row r="5" spans="1:4" ht="280.5">
      <c r="A5" s="29" t="s">
        <v>53</v>
      </c>
      <c r="B5" s="30">
        <v>4</v>
      </c>
      <c r="C5" s="4">
        <v>3</v>
      </c>
      <c r="D5" s="32" t="s">
        <v>118</v>
      </c>
    </row>
    <row r="6" spans="1:4" ht="140.25">
      <c r="A6" s="29" t="s">
        <v>107</v>
      </c>
      <c r="B6" s="30">
        <v>4</v>
      </c>
      <c r="C6" s="4">
        <v>4</v>
      </c>
      <c r="D6" s="32" t="s">
        <v>122</v>
      </c>
    </row>
  </sheetData>
  <mergeCells count="1">
    <mergeCell ref="A1:D1"/>
  </mergeCells>
  <phoneticPr fontId="2" type="noConversion"/>
  <pageMargins left="0.75" right="0.75" top="1" bottom="1" header="0.5" footer="0.5"/>
  <pageSetup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dimension ref="A1:IV29"/>
  <sheetViews>
    <sheetView workbookViewId="0">
      <selection activeCell="C4" sqref="C4"/>
    </sheetView>
  </sheetViews>
  <sheetFormatPr defaultRowHeight="12.75"/>
  <cols>
    <col min="1" max="1" width="29" style="6" customWidth="1"/>
    <col min="2" max="2" width="7.140625" style="33" customWidth="1"/>
    <col min="3" max="3" width="9.28515625" style="3" customWidth="1"/>
    <col min="4" max="4" width="41.7109375" style="6" customWidth="1"/>
    <col min="5" max="256" width="9.140625" style="3"/>
  </cols>
  <sheetData>
    <row r="1" spans="1:256" ht="14.25" customHeight="1">
      <c r="A1" s="53" t="s">
        <v>71</v>
      </c>
      <c r="B1" s="54"/>
      <c r="C1" s="54"/>
      <c r="D1" s="55"/>
    </row>
    <row r="2" spans="1:256">
      <c r="A2" s="26" t="s">
        <v>109</v>
      </c>
      <c r="B2" s="27" t="s">
        <v>0</v>
      </c>
      <c r="C2" s="27" t="s">
        <v>32</v>
      </c>
      <c r="D2" s="28" t="s">
        <v>4</v>
      </c>
    </row>
    <row r="3" spans="1:256">
      <c r="A3" s="32"/>
      <c r="B3" s="34"/>
      <c r="C3" s="34"/>
      <c r="D3" s="35"/>
    </row>
    <row r="4" spans="1:256" ht="90">
      <c r="A4" s="36" t="s">
        <v>102</v>
      </c>
      <c r="B4" s="37">
        <f>ROUND(AVERAGE(B5:B9),0)</f>
        <v>4</v>
      </c>
      <c r="C4" s="38"/>
      <c r="D4" s="39"/>
    </row>
    <row r="5" spans="1:256" ht="60">
      <c r="A5" s="30" t="s">
        <v>17</v>
      </c>
      <c r="B5" s="4">
        <v>5</v>
      </c>
      <c r="C5" s="40" t="s">
        <v>72</v>
      </c>
      <c r="D5" s="32" t="s">
        <v>116</v>
      </c>
    </row>
    <row r="6" spans="1:256" ht="51">
      <c r="A6" s="30" t="s">
        <v>18</v>
      </c>
      <c r="B6" s="4">
        <v>5</v>
      </c>
      <c r="C6" s="40" t="s">
        <v>73</v>
      </c>
      <c r="D6" s="32" t="s">
        <v>139</v>
      </c>
    </row>
    <row r="7" spans="1:256" ht="76.5">
      <c r="A7" s="30" t="s">
        <v>19</v>
      </c>
      <c r="B7" s="4">
        <v>4</v>
      </c>
      <c r="C7" s="40" t="s">
        <v>74</v>
      </c>
      <c r="D7" s="32" t="s">
        <v>138</v>
      </c>
    </row>
    <row r="8" spans="1:256" ht="89.25">
      <c r="A8" s="30" t="s">
        <v>20</v>
      </c>
      <c r="B8" s="4">
        <v>4</v>
      </c>
      <c r="C8" s="40" t="s">
        <v>75</v>
      </c>
      <c r="D8" s="32" t="s">
        <v>137</v>
      </c>
    </row>
    <row r="9" spans="1:256" ht="60">
      <c r="A9" s="30" t="s">
        <v>38</v>
      </c>
      <c r="B9" s="4">
        <v>4</v>
      </c>
      <c r="C9" s="40" t="s">
        <v>76</v>
      </c>
      <c r="D9" s="32" t="s">
        <v>136</v>
      </c>
    </row>
    <row r="10" spans="1:256" ht="105">
      <c r="A10" s="36" t="s">
        <v>57</v>
      </c>
      <c r="B10" s="37">
        <f>ROUND(AVERAGE(B11:B14),0)</f>
        <v>0</v>
      </c>
      <c r="C10" s="38"/>
      <c r="D10" s="39"/>
    </row>
    <row r="11" spans="1:256" ht="89.25">
      <c r="A11" s="30" t="s">
        <v>21</v>
      </c>
      <c r="B11" s="4">
        <v>1</v>
      </c>
      <c r="C11" s="40" t="s">
        <v>77</v>
      </c>
      <c r="D11" s="32" t="s">
        <v>135</v>
      </c>
    </row>
    <row r="12" spans="1:256" ht="105">
      <c r="A12" s="30" t="s">
        <v>22</v>
      </c>
      <c r="B12" s="4">
        <v>0</v>
      </c>
      <c r="C12" s="40" t="s">
        <v>78</v>
      </c>
      <c r="D12" s="32" t="s">
        <v>134</v>
      </c>
    </row>
    <row r="13" spans="1:256" ht="45">
      <c r="A13" s="30" t="s">
        <v>20</v>
      </c>
      <c r="B13" s="4">
        <v>0</v>
      </c>
      <c r="C13" s="40" t="s">
        <v>79</v>
      </c>
      <c r="D13" s="32" t="s">
        <v>134</v>
      </c>
    </row>
    <row r="14" spans="1:256" ht="75">
      <c r="A14" s="30" t="s">
        <v>39</v>
      </c>
      <c r="B14" s="4">
        <v>0</v>
      </c>
      <c r="C14" s="40" t="s">
        <v>80</v>
      </c>
      <c r="D14" s="32" t="s">
        <v>134</v>
      </c>
    </row>
    <row r="15" spans="1:256" s="2" customFormat="1" ht="60">
      <c r="A15" s="36" t="s">
        <v>58</v>
      </c>
      <c r="B15" s="37">
        <f>ROUND(AVERAGE(B16:B19),0)</f>
        <v>3</v>
      </c>
      <c r="C15" s="38"/>
      <c r="D15" s="39"/>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row>
    <row r="16" spans="1:256" ht="60">
      <c r="A16" s="30" t="s">
        <v>46</v>
      </c>
      <c r="B16" s="4">
        <v>4</v>
      </c>
      <c r="C16" s="40" t="s">
        <v>81</v>
      </c>
      <c r="D16" s="32" t="s">
        <v>133</v>
      </c>
    </row>
    <row r="17" spans="1:4" ht="195">
      <c r="A17" s="30" t="s">
        <v>47</v>
      </c>
      <c r="B17" s="4">
        <v>3</v>
      </c>
      <c r="C17" s="40" t="s">
        <v>82</v>
      </c>
      <c r="D17" s="32" t="s">
        <v>132</v>
      </c>
    </row>
    <row r="18" spans="1:4" ht="178.5">
      <c r="A18" s="30" t="s">
        <v>23</v>
      </c>
      <c r="B18" s="4">
        <v>2</v>
      </c>
      <c r="C18" s="40" t="s">
        <v>83</v>
      </c>
      <c r="D18" s="32" t="s">
        <v>131</v>
      </c>
    </row>
    <row r="19" spans="1:4" ht="127.5">
      <c r="A19" s="30" t="s">
        <v>24</v>
      </c>
      <c r="B19" s="4">
        <v>3</v>
      </c>
      <c r="C19" s="40" t="s">
        <v>84</v>
      </c>
      <c r="D19" s="32" t="s">
        <v>119</v>
      </c>
    </row>
    <row r="20" spans="1:4" ht="45">
      <c r="A20" s="36" t="s">
        <v>59</v>
      </c>
      <c r="B20" s="37">
        <f>ROUND(AVERAGE(B21:B29),0)</f>
        <v>4</v>
      </c>
      <c r="C20" s="38"/>
      <c r="D20" s="39"/>
    </row>
    <row r="21" spans="1:4" ht="60">
      <c r="A21" s="30" t="s">
        <v>48</v>
      </c>
      <c r="B21" s="4">
        <v>5</v>
      </c>
      <c r="C21" s="40" t="s">
        <v>85</v>
      </c>
      <c r="D21" s="32" t="s">
        <v>130</v>
      </c>
    </row>
    <row r="22" spans="1:4" ht="60">
      <c r="A22" s="30" t="s">
        <v>25</v>
      </c>
      <c r="B22" s="4">
        <v>5</v>
      </c>
      <c r="C22" s="40" t="s">
        <v>86</v>
      </c>
      <c r="D22" s="32" t="s">
        <v>129</v>
      </c>
    </row>
    <row r="23" spans="1:4" ht="60">
      <c r="A23" s="30" t="s">
        <v>26</v>
      </c>
      <c r="B23" s="4">
        <v>5</v>
      </c>
      <c r="C23" s="40" t="s">
        <v>87</v>
      </c>
      <c r="D23" s="32" t="s">
        <v>128</v>
      </c>
    </row>
    <row r="24" spans="1:4" ht="90">
      <c r="A24" s="30" t="s">
        <v>27</v>
      </c>
      <c r="B24" s="4">
        <v>5</v>
      </c>
      <c r="C24" s="40" t="s">
        <v>88</v>
      </c>
      <c r="D24" s="32" t="s">
        <v>127</v>
      </c>
    </row>
    <row r="25" spans="1:4" ht="75">
      <c r="A25" s="30" t="s">
        <v>28</v>
      </c>
      <c r="B25" s="4">
        <v>2</v>
      </c>
      <c r="C25" s="40" t="s">
        <v>89</v>
      </c>
      <c r="D25" s="32" t="s">
        <v>117</v>
      </c>
    </row>
    <row r="26" spans="1:4" ht="51">
      <c r="A26" s="30" t="s">
        <v>49</v>
      </c>
      <c r="B26" s="4">
        <v>2</v>
      </c>
      <c r="C26" s="40" t="s">
        <v>90</v>
      </c>
      <c r="D26" s="32" t="s">
        <v>126</v>
      </c>
    </row>
    <row r="27" spans="1:4" ht="60">
      <c r="A27" s="30" t="s">
        <v>29</v>
      </c>
      <c r="B27" s="4">
        <v>3</v>
      </c>
      <c r="C27" s="40" t="s">
        <v>91</v>
      </c>
      <c r="D27" s="32" t="s">
        <v>125</v>
      </c>
    </row>
    <row r="28" spans="1:4" ht="60">
      <c r="A28" s="30" t="s">
        <v>30</v>
      </c>
      <c r="B28" s="4">
        <v>4</v>
      </c>
      <c r="C28" s="40" t="s">
        <v>92</v>
      </c>
      <c r="D28" s="32" t="s">
        <v>123</v>
      </c>
    </row>
    <row r="29" spans="1:4" ht="75">
      <c r="A29" s="30" t="s">
        <v>31</v>
      </c>
      <c r="B29" s="4">
        <v>2</v>
      </c>
      <c r="C29" s="40" t="s">
        <v>93</v>
      </c>
      <c r="D29" s="32" t="s">
        <v>124</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IV6"/>
  <sheetViews>
    <sheetView workbookViewId="0">
      <selection activeCell="D3" sqref="D3"/>
    </sheetView>
  </sheetViews>
  <sheetFormatPr defaultRowHeight="12.75"/>
  <cols>
    <col min="1" max="1" width="28.7109375" style="3" customWidth="1"/>
    <col min="2" max="2" width="5.85546875" style="3" customWidth="1"/>
    <col min="3" max="3" width="9.28515625" style="3" customWidth="1"/>
    <col min="4" max="4" width="40.28515625" style="6" customWidth="1"/>
    <col min="5" max="256" width="9.140625" style="3"/>
  </cols>
  <sheetData>
    <row r="1" spans="1:4" ht="15.75">
      <c r="A1" s="50" t="s">
        <v>62</v>
      </c>
      <c r="B1" s="51"/>
      <c r="C1" s="51"/>
      <c r="D1" s="52"/>
    </row>
    <row r="2" spans="1:4">
      <c r="A2" s="26" t="s">
        <v>109</v>
      </c>
      <c r="B2" s="27" t="s">
        <v>0</v>
      </c>
      <c r="C2" s="27" t="s">
        <v>32</v>
      </c>
      <c r="D2" s="28" t="s">
        <v>4</v>
      </c>
    </row>
    <row r="3" spans="1:4" ht="140.25">
      <c r="A3" s="29" t="s">
        <v>103</v>
      </c>
      <c r="B3" s="30">
        <v>2</v>
      </c>
      <c r="C3" s="4">
        <v>9</v>
      </c>
      <c r="D3" s="32" t="s">
        <v>143</v>
      </c>
    </row>
    <row r="4" spans="1:4" ht="76.5">
      <c r="A4" s="29" t="s">
        <v>64</v>
      </c>
      <c r="B4" s="30">
        <v>3</v>
      </c>
      <c r="C4" s="4">
        <v>10</v>
      </c>
      <c r="D4" s="32" t="s">
        <v>142</v>
      </c>
    </row>
    <row r="5" spans="1:4" ht="75">
      <c r="A5" s="29" t="s">
        <v>104</v>
      </c>
      <c r="B5" s="30">
        <v>1</v>
      </c>
      <c r="C5" s="4">
        <v>11</v>
      </c>
      <c r="D5" s="32" t="s">
        <v>140</v>
      </c>
    </row>
    <row r="6" spans="1:4" ht="90">
      <c r="A6" s="29" t="s">
        <v>105</v>
      </c>
      <c r="B6" s="30">
        <v>1</v>
      </c>
      <c r="C6" s="4">
        <v>12</v>
      </c>
      <c r="D6" s="32" t="s">
        <v>141</v>
      </c>
    </row>
  </sheetData>
  <mergeCells count="1">
    <mergeCell ref="A1:D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Scoring Summary</vt:lpstr>
      <vt:lpstr>Topic 1 - Openness</vt:lpstr>
      <vt:lpstr>Topic 2 - Analysis</vt:lpstr>
      <vt:lpstr>Topic 3 - Use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2010-10-15T16:22:13Z</dcterms:created>
  <dcterms:modified xsi:type="dcterms:W3CDTF">2010-10-15T16:22:15Z</dcterms:modified>
</cp:coreProperties>
</file>