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9020" yWindow="210" windowWidth="15480" windowHeight="8235" tabRatio="757"/>
  </bookViews>
  <sheets>
    <sheet name="Scoring" sheetId="1" r:id="rId1"/>
    <sheet name="Topic 1 - Openness" sheetId="2" r:id="rId2"/>
    <sheet name="Topic 2 - Analysis" sheetId="3" r:id="rId3"/>
    <sheet name="Topic 3 - Use" sheetId="4" r:id="rId4"/>
    <sheet name="Scoring Summary" sheetId="5" r:id="rId5"/>
  </sheets>
  <calcPr calcId="145621"/>
</workbook>
</file>

<file path=xl/calcChain.xml><?xml version="1.0" encoding="utf-8"?>
<calcChain xmlns="http://schemas.openxmlformats.org/spreadsheetml/2006/main">
  <c r="E2" i="5" l="1"/>
  <c r="AR2" i="5"/>
  <c r="AQ2" i="5"/>
  <c r="AP2" i="5"/>
  <c r="AO2" i="5"/>
  <c r="AN2" i="5"/>
  <c r="AM2" i="5"/>
  <c r="AL2" i="5"/>
  <c r="AK2" i="5"/>
  <c r="AJ2" i="5"/>
  <c r="AI2" i="5"/>
  <c r="AH2" i="5"/>
  <c r="AG2" i="5"/>
  <c r="AF2" i="5"/>
  <c r="AD2" i="5"/>
  <c r="AC2" i="5"/>
  <c r="AB2" i="5"/>
  <c r="AA2" i="5"/>
  <c r="Y2" i="5"/>
  <c r="X2" i="5"/>
  <c r="W2" i="5"/>
  <c r="V2" i="5"/>
  <c r="T2" i="5"/>
  <c r="S2" i="5"/>
  <c r="R2" i="5"/>
  <c r="Q2" i="5"/>
  <c r="P2" i="5"/>
  <c r="N2" i="5"/>
  <c r="M2" i="5"/>
  <c r="L2" i="5"/>
  <c r="K2" i="5"/>
  <c r="D2" i="5"/>
  <c r="C2" i="5"/>
  <c r="B2" i="5"/>
  <c r="A2" i="5"/>
  <c r="B20" i="3"/>
  <c r="AE2" i="5" s="1"/>
  <c r="B15" i="3"/>
  <c r="B28" i="1" s="1"/>
  <c r="B10" i="3"/>
  <c r="B27" i="1" s="1"/>
  <c r="B4" i="3"/>
  <c r="O2" i="5" s="1"/>
  <c r="B34" i="1"/>
  <c r="B35" i="1"/>
  <c r="B36" i="1"/>
  <c r="B37" i="1"/>
  <c r="B21" i="1"/>
  <c r="B20" i="1"/>
  <c r="B19" i="1"/>
  <c r="B18" i="1"/>
  <c r="B22" i="1" l="1"/>
  <c r="G2" i="5"/>
  <c r="B38" i="1"/>
  <c r="J2" i="5"/>
  <c r="B29" i="1"/>
  <c r="Z2" i="5"/>
  <c r="U2" i="5"/>
  <c r="B26" i="1"/>
  <c r="B30" i="1" l="1"/>
  <c r="B41" i="1" s="1"/>
  <c r="H2" i="5"/>
  <c r="F2" i="5" s="1"/>
  <c r="I2" i="5" l="1"/>
</calcChain>
</file>

<file path=xl/sharedStrings.xml><?xml version="1.0" encoding="utf-8"?>
<sst xmlns="http://schemas.openxmlformats.org/spreadsheetml/2006/main" count="194" uniqueCount="145">
  <si>
    <t>Score</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</si>
  <si>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</si>
  <si>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</si>
  <si>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</si>
  <si>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</si>
  <si>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</si>
  <si>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</si>
  <si>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</si>
  <si>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</si>
  <si>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</si>
  <si>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</si>
  <si>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</si>
  <si>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</si>
  <si>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</si>
  <si>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</si>
  <si>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</si>
  <si>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</si>
  <si>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</si>
  <si>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</si>
  <si>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</si>
  <si>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</si>
  <si>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</si>
  <si>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</si>
  <si>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</si>
  <si>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</si>
  <si>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</si>
  <si>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</si>
  <si>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</si>
  <si>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</si>
  <si>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</si>
  <si>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</si>
  <si>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</si>
  <si>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</si>
  <si>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</si>
  <si>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</si>
  <si>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</si>
  <si>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</si>
  <si>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</si>
  <si>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</si>
  <si>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</si>
  <si>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</si>
  <si>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</si>
  <si>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</si>
  <si>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</si>
  <si>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</si>
  <si>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</si>
  <si>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</si>
  <si>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</si>
  <si>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</si>
  <si>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</si>
  <si>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</si>
  <si>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</si>
  <si>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</si>
  <si>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</si>
  <si>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</si>
  <si>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</si>
  <si>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</si>
  <si>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</si>
  <si>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</si>
  <si>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</si>
  <si>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</si>
  <si>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</si>
  <si>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</si>
  <si>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</si>
  <si>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</si>
  <si>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</si>
  <si>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</si>
  <si>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</si>
  <si>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</si>
  <si>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</si>
  <si>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</si>
  <si>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</si>
  <si>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</si>
  <si>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</si>
  <si>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</si>
  <si>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</si>
  <si>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</si>
  <si>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</si>
  <si>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</si>
  <si>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</si>
  <si>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</si>
  <si>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</si>
  <si>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</si>
  <si>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</si>
  <si>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</si>
  <si>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</si>
  <si>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</si>
  <si>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</si>
  <si>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</si>
  <si>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</si>
  <si>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</si>
  <si>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</si>
  <si>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</si>
  <si>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</si>
  <si>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</si>
  <si>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</si>
  <si>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</si>
  <si>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</si>
  <si>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</si>
  <si>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</si>
  <si>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</si>
  <si>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</si>
  <si>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</si>
  <si>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</si>
  <si>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</si>
  <si>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</si>
  <si>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Rule Summary:</t>
  </si>
  <si>
    <t>Commentary:</t>
  </si>
  <si>
    <t>DOT</t>
  </si>
  <si>
    <t>Federal Motor Vehicle Safety Standards; Electronic Stability Control Systems for Heavy Vehicles</t>
  </si>
  <si>
    <t>2127–AK97</t>
  </si>
  <si>
    <t>Yes</t>
  </si>
  <si>
    <t>NPRM</t>
  </si>
  <si>
    <t>Yes.</t>
  </si>
  <si>
    <t>Models and assumptions are clearly laid out with references to many relevant studies. Yaw rates and so forth are detailed for the FR reader along with test maneuvers.</t>
  </si>
  <si>
    <t>Analysis does point out that more vehicles are being equipped with ESC but does not explain why this trend is insufficient to remedy the supposed market failure. Coherency therefore lacking.</t>
  </si>
  <si>
    <t xml:space="preserve">Regulation establishes a new Federal Motor Vehicle Safety Standard No.136 to require electronic stability control (ESC) systems on truck tractors and certain buses with a gross vehicle weight rating of greater than 11,793 kilograms (26,000 pounds). Electronic Stability Control systems in truck tractors and large buses are designed to reduce untripped rollovers and mitigate severe understeer or oversteer conditions that lead to loss of control by using automatic computer-controlled braking and reducing engine torque output. </t>
  </si>
  <si>
    <t>The standard is recommended based on a benefit-cost study of three different command-and-control options without any serious discussion of why all heavy vehicles have not previously come equipped with Electronic Stability Control technology in recent years or why the industry would not have evolved to make this technology the norm or even come up with better technology. The NPRM has an engineering focus and does not address behavioral responses particularly well.</t>
  </si>
  <si>
    <t>Complex models detracted from readability even if the conclusions were clear; models quite complex; engineering approach.</t>
  </si>
  <si>
    <t>No mention, but data will be available for a retrospective evaluation.</t>
  </si>
  <si>
    <t>Data are mostly documented by naming studies. Safety impacts  based on commissioned research (e.g., U of Mich., U of Iowa, Va. Tech) and reports available. CBA data are more assumptive but based on 2009 Value of Statistical Life (VSL) guidelines.</t>
  </si>
  <si>
    <t>Analysis identifies reduction in target rollover and LOC (loss of directional control) crashes as a result of the regulation. Proposal results in monetary savings as a result of prevention of property damage, travel delays, and value of life (VSL used) saved. No fuel impact expected; elasticity calculations in RIA for impact on trucking costs and demand for freight services. Modest attention to regulatory management costs reduces score here.</t>
  </si>
  <si>
    <t>Agency believes ESC systems could prevent 40 to 56 percent of untripped rollover crashes and 14 percent of loss-of-control crashes. By requiring that ESC systems be installed on truck tractors and large buses, this proposal would prevent 1,807 to 2,329 crashes, 649 to 858 injuries, and 49 to 60 fatalities. Also measures travel delay and damage savings.</t>
  </si>
  <si>
    <t>Based on 2006-2008 General Estimates System (GES) and Fatality Analysis Reporting System (FARS), annually, truck tractors and large buses were involved in 201,600 crashes (198,800 non-fatal and 2,800 fatal crashes). These crashes caused 3,721 fatalities and 60,400 non-fatal police-reported injuries. Of these truck tractor and large bus crashes, 13,200 crashes (5,700 first event rollover and 7,500 LOC crashes) would be reduced in impact by the proposal. Consequently, the proposal would potentially further reduce the 415 fatalities and 5,400, non-fatal police-reported injuries that were associated with these rollover and LOC crashes. Surprisingly, there is little to no mention of driver error such as fatigue, or other factors, as possible causes of crashes. Well quantified in its engineering, but many rebuttable assumptions enter, especially cost-benefit projections over population.</t>
  </si>
  <si>
    <t>Rollover and LOC crashes made up a significant portion of truck tractor and bus crashes. In 2006, NHTSA initiated programs to evaluate performance of heavy vehicle stability control systems and to develop objective test procedures and performance measures. NHTSA concluded evidence demonstrates ESC is a crash avoidance countermeasure that would prevent crashes. The Agency tentatively determined that ESC systems can be 28 to 36 percent effective in reducing first-event untripped rollovers and 14 percent effective in eliminating loss-of-control crashes caused by severe oversteer or understeer conditions. Surprisingly, there is little to no mention of driver error such as fatigue as causal factors behind crashes.</t>
  </si>
  <si>
    <t>Benefits for target rollover crashes are presented as a range from using a range of ESC effectiveness against the target rollover crashes. By contrast, at the time of publication, there is only one available effectiveness estimate for LOC. Therefore, benefits for LOC are presented as a single point estimate. Considers a range of results from lab-type research. Does not have a keen sense of possibility of random events or changes in freighting unrelated to vehicle rollover.</t>
  </si>
  <si>
    <t>Analysis does not directly identify or discuss a market failure problem but indirectly implies too few vehicles are equipped with ESC technology. No discussion of why so many more cars are equipped with EST technology than heavy trucks and buses. Seems determined to support adoption of ESC rather than analyzing need for regulation.</t>
  </si>
  <si>
    <t>Analysis presents credible evidence that ESC technology results in fewer crashes, does not directly address what is the optimal level of ESC adoption, and indirectly assumes that it is 100 percent since this is what the regulation proposes.</t>
  </si>
  <si>
    <t>Estimates percentages of vehicles without ESC technology that would be affected by regulation but does not assess it as a range of percentages. Focus is on certainty.</t>
  </si>
  <si>
    <t>The proposal examines three alternatives, including the proposal. Alternatives proposed require less-expensive RSC technology but are variants on stability control.</t>
  </si>
  <si>
    <t>All are command-and-control regulations. No discussion of insurance premiums, fines, or other incentive-structured ways that might reduce crashes.</t>
  </si>
  <si>
    <t>Projected model year 2012 installation rates serve as baseline compliance rates, and NPRM assumes these ESC-equipped vehicles would all comply with the proposed test. Benefits and costs of the proposal reflect increasing ESC installation rates from 26 percent in truck tractors and 80 percent in large buses to 100 percent in both vehicle types. Although analysis indicates that more vehicles have been equipped with ESC technology over time, this analysis assumes all will be in compliance when the regulation takes effect. Baseline is an extrapolation showing continued adoption at current rates rather than modeled or tested profile.</t>
  </si>
  <si>
    <t>The ESC system cost is estimated to be $1,160 (in 2010 dollars) per vehicle, which includes all the components for ESC and the ESC malfunction telltale. The total incremental cost of the proposal (over the MY 2012 installation rates and assuming 150,000 unit truck tractors and 2,200 large buses sold per year) is estimated to be $113.6 million to install ESC and malfunction indicator lamps. The average incremental cost is estimated to be $746 per vehicle. Similar cost estimates are made relating to two alternatives to the ESC proposal.</t>
  </si>
  <si>
    <t>Adoption of ESC technology is estimated for case of 100 percent adoption and compliance, but direct costs of regulation inadequately considered as there is no attention to the administrative agency's costs of running the regulation.</t>
  </si>
  <si>
    <t>Costs are assumed to be entirely passed onto buyers of new vehicles, but analysis does not indicate if buyers of vehicles will pass on their costs to their customers. Discusses change using a range of elasticity measures for vehicle costs and freight use, but "identify" is a bit too strong a description. "We don’t have a specific elasticity for large buses."</t>
  </si>
  <si>
    <t>NHTSA believes costs are insignificant, thus leading to little to no behavioral changes other than perhaps lowering new vehicle sales by less than 400 units. Annual basis for calculations is itself a giveaway that behavioral changes neglected.</t>
  </si>
  <si>
    <t>Range of costs (e.g., incremental ESC and ESC) are estimated under two discount rates, different relative fatality ratios, and low and high estimates. Alternative engineering assumptions explored. Loss of control impacts effectively treated as certain: "at the time of publication, there is only one available effectiveness estimate for LOC."</t>
  </si>
  <si>
    <t>The proposed rule exhibits the largest net benefit range of the three alternatives, but benefit calculations are poor owing to the use of economic variables borrowed from other studies.</t>
  </si>
  <si>
    <t>Range of net cost per equivalent life saved are shown for proposed regulation and for two alternatives not proposed; Alternative 1 is slightly more cost-effective and lower in total costs than the proposal, but would save fewer lives and accrue lower net benefits. Alternative 2 would save even fewer lives than Alternative 1 and is significantly less cost-effective than both the proposal and Alternative 1 and would produce negative net benefits. Really a cost-effectiveness study anyway and so better here.</t>
  </si>
  <si>
    <t>Reasonably comprehensive in identifying impacts on manufacturers, operators, and users such as bus passengers. The agency assumes costs fully passed on to consumers, which are trucking companies and bus transit companies of vehicles. Agency believes additional cost per vehicle of $1,160 for ESC is a business expense having little bearing on the demand for new trucks or large buses. The added weight from ESC, which consists primarily of electronic sensors and wiring, is insignificant relative to the 11,793 kg (26,000 pounds) plus weight of the truck tractors and large buses. Consequently, the increase in fuel use is considered to be negligible. Compliance costs are assumed to not exert a significant impact on a significant number of small businesses.</t>
  </si>
  <si>
    <t>Reasonably comprehensive and identifies impacts on manufacturers, operators, and users such as freight customers: examines saved lives, reduced property damage, and travel delay associated with crashes. Overall, the rule would save $13.9 to $17.8 million at a 3 percent discount rate or $11.0 to $14.1 million at a 7 percent discount rate in property damage and travel delay. The proposal is expected to have positive economic impacts on ESC manufacturers.</t>
  </si>
  <si>
    <t>PRIA has been used by agency to choose proposed regulation over two other options, but there is a sense of pressing on from the finding that electronic stability control saves lives to the conclusion that it should be mandated.</t>
  </si>
  <si>
    <t>Its proposed rule is the one with highest net benefits of the three considered; however, options other than command-and-control were not considered, thus bringing into question if it chose the optimal regulation. Benefit cost analysis poor in places though.</t>
  </si>
  <si>
    <t>The rule requires manufacturers to equip their vehicles with ESC and to certify that their products comply with the standard. PRIA states that there is no record keeping for this proposal. However, agency should be able to examine if perfect compliance results in significant reduction in crashes over time. But nothing explicit here.</t>
  </si>
  <si>
    <t xml:space="preserve">Proposed rule, but not the PRIA, came up immediately on regulations.gov. RIA came up immediately upon search at DOT.gov and on NHTSA.gov .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</si>
</sst>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61">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0" fontId="5" fillId="3" borderId="0" xfId="0" applyFont="1" applyFill="1" applyBorder="1" applyAlignment="1">
      <alignment horizontal="left"/>
    </xf>
    <xf numFmtId="14" fontId="5" fillId="0" borderId="0" xfId="0" applyNumberFormat="1" applyFont="1" applyBorder="1" applyAlignment="1">
      <alignment horizontal="left" wrapText="1"/>
    </xf>
    <xf numFmtId="0" fontId="1" fillId="3" borderId="0" xfId="0" applyFont="1" applyFill="1" applyBorder="1" applyAlignment="1">
      <alignment wrapText="1"/>
    </xf>
    <xf numFmtId="0" fontId="0" fillId="0" borderId="0" xfId="0" applyAlignment="1">
      <alignment wrapText="1"/>
    </xf>
    <xf numFmtId="0" fontId="0" fillId="0" borderId="0" xfId="0" applyAlignment="1">
      <alignment horizontal="left" wrapText="1"/>
    </xf>
    <xf numFmtId="0" fontId="3" fillId="0" borderId="0" xfId="1" applyBorder="1" applyAlignment="1" applyProtection="1">
      <alignment horizontal="left"/>
    </xf>
    <xf numFmtId="0" fontId="5" fillId="3" borderId="0" xfId="0" applyFont="1" applyFill="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workbookViewId="0">
      <selection activeCell="E1" sqref="E1"/>
    </sheetView>
  </sheetViews>
  <sheetFormatPr defaultColWidth="9.140625" defaultRowHeight="12.75" x14ac:dyDescent="0.2"/>
  <cols>
    <col min="1" max="1" width="62.5703125" style="19" customWidth="1"/>
    <col min="2" max="2" width="7.7109375" style="8" customWidth="1"/>
    <col min="3" max="4" width="9.140625" style="8"/>
    <col min="5" max="5" width="9.140625" style="7"/>
    <col min="6" max="16384" width="9.140625" style="8"/>
  </cols>
  <sheetData>
    <row r="1" spans="1:4" x14ac:dyDescent="0.2">
      <c r="A1" s="46" t="s">
        <v>103</v>
      </c>
      <c r="B1" s="46"/>
      <c r="C1" s="46"/>
      <c r="D1" s="46"/>
    </row>
    <row r="2" spans="1:4" x14ac:dyDescent="0.2">
      <c r="A2" s="9" t="s">
        <v>35</v>
      </c>
      <c r="B2" s="10"/>
      <c r="C2" s="10"/>
      <c r="D2" s="10"/>
    </row>
    <row r="3" spans="1:4" x14ac:dyDescent="0.2">
      <c r="A3" s="11" t="s">
        <v>108</v>
      </c>
      <c r="B3" s="12"/>
      <c r="C3" s="12"/>
      <c r="D3" s="12"/>
    </row>
    <row r="4" spans="1:4" x14ac:dyDescent="0.2">
      <c r="A4" s="9" t="s">
        <v>31</v>
      </c>
      <c r="B4" s="10"/>
      <c r="C4" s="10"/>
      <c r="D4" s="10"/>
    </row>
    <row r="5" spans="1:4" x14ac:dyDescent="0.2">
      <c r="A5" s="47" t="s">
        <v>109</v>
      </c>
      <c r="B5" s="47"/>
      <c r="C5" s="47"/>
      <c r="D5" s="47"/>
    </row>
    <row r="6" spans="1:4" x14ac:dyDescent="0.2">
      <c r="A6" s="48" t="s">
        <v>32</v>
      </c>
      <c r="B6" s="48"/>
      <c r="C6" s="48"/>
      <c r="D6" s="48"/>
    </row>
    <row r="7" spans="1:4" x14ac:dyDescent="0.2">
      <c r="A7" s="13" t="s">
        <v>110</v>
      </c>
      <c r="B7" s="50" t="s">
        <v>105</v>
      </c>
      <c r="C7" s="50" t="s">
        <v>41</v>
      </c>
      <c r="D7" s="13" t="s">
        <v>111</v>
      </c>
    </row>
    <row r="8" spans="1:4" x14ac:dyDescent="0.2">
      <c r="A8" s="9" t="s">
        <v>33</v>
      </c>
      <c r="B8" s="48" t="s">
        <v>34</v>
      </c>
      <c r="C8" s="48"/>
      <c r="D8" s="48"/>
    </row>
    <row r="9" spans="1:4" x14ac:dyDescent="0.2">
      <c r="A9" s="13" t="s">
        <v>112</v>
      </c>
      <c r="B9" s="51">
        <v>41052</v>
      </c>
      <c r="C9" s="47"/>
      <c r="D9" s="47"/>
    </row>
    <row r="10" spans="1:4" x14ac:dyDescent="0.2">
      <c r="A10" s="52" t="s">
        <v>106</v>
      </c>
      <c r="B10" s="53"/>
      <c r="C10" s="53"/>
      <c r="D10" s="53"/>
    </row>
    <row r="11" spans="1:4" ht="182.25" customHeight="1" x14ac:dyDescent="0.2">
      <c r="A11" s="47" t="s">
        <v>116</v>
      </c>
      <c r="B11" s="54"/>
      <c r="C11" s="54"/>
      <c r="D11" s="54"/>
    </row>
    <row r="12" spans="1:4" x14ac:dyDescent="0.2">
      <c r="A12" s="14" t="s">
        <v>107</v>
      </c>
      <c r="B12" s="15"/>
      <c r="C12" s="15"/>
      <c r="D12" s="15"/>
    </row>
    <row r="13" spans="1:4" x14ac:dyDescent="0.2">
      <c r="A13" s="49" t="s">
        <v>117</v>
      </c>
      <c r="B13" s="49"/>
      <c r="C13" s="49"/>
      <c r="D13" s="49"/>
    </row>
    <row r="14" spans="1:4" x14ac:dyDescent="0.2">
      <c r="A14" s="49"/>
      <c r="B14" s="49"/>
      <c r="C14" s="49"/>
      <c r="D14" s="49"/>
    </row>
    <row r="15" spans="1:4" x14ac:dyDescent="0.2">
      <c r="A15" s="49"/>
      <c r="B15" s="49"/>
      <c r="C15" s="49"/>
      <c r="D15" s="49"/>
    </row>
    <row r="16" spans="1:4" ht="154.5" customHeight="1" x14ac:dyDescent="0.2">
      <c r="A16" s="49"/>
      <c r="B16" s="49"/>
      <c r="C16" s="49"/>
      <c r="D16" s="49"/>
    </row>
    <row r="17" spans="1:5" s="18" customFormat="1" x14ac:dyDescent="0.2">
      <c r="A17" s="14" t="s">
        <v>47</v>
      </c>
      <c r="B17" s="16" t="s">
        <v>0</v>
      </c>
      <c r="C17" s="16" t="s">
        <v>1</v>
      </c>
      <c r="D17" s="16"/>
      <c r="E17" s="17"/>
    </row>
    <row r="18" spans="1:5" ht="25.5" x14ac:dyDescent="0.2">
      <c r="A18" s="19" t="s">
        <v>48</v>
      </c>
      <c r="B18" s="4">
        <f>'Topic 1 - Openness'!B3</f>
        <v>4</v>
      </c>
      <c r="C18" s="55" t="s">
        <v>3</v>
      </c>
      <c r="D18" s="55"/>
    </row>
    <row r="19" spans="1:5" x14ac:dyDescent="0.2">
      <c r="A19" s="19" t="s">
        <v>49</v>
      </c>
      <c r="B19" s="4">
        <f>'Topic 1 - Openness'!B4</f>
        <v>3</v>
      </c>
      <c r="C19" s="55" t="s">
        <v>4</v>
      </c>
      <c r="D19" s="55"/>
    </row>
    <row r="20" spans="1:5" x14ac:dyDescent="0.2">
      <c r="A20" s="19" t="s">
        <v>50</v>
      </c>
      <c r="B20" s="4">
        <f>'Topic 1 - Openness'!B5</f>
        <v>3</v>
      </c>
      <c r="C20" s="55" t="s">
        <v>5</v>
      </c>
      <c r="D20" s="55"/>
    </row>
    <row r="21" spans="1:5" ht="31.5" customHeight="1" x14ac:dyDescent="0.2">
      <c r="A21" s="19" t="s">
        <v>51</v>
      </c>
      <c r="B21" s="4">
        <f>'Topic 1 - Openness'!B6</f>
        <v>3</v>
      </c>
      <c r="C21" s="55" t="s">
        <v>6</v>
      </c>
      <c r="D21" s="55"/>
    </row>
    <row r="22" spans="1:5" x14ac:dyDescent="0.2">
      <c r="A22" s="56" t="s">
        <v>57</v>
      </c>
      <c r="B22" s="50">
        <f>B18+B19+B20+B21</f>
        <v>13</v>
      </c>
      <c r="C22" s="20"/>
      <c r="D22" s="20"/>
    </row>
    <row r="23" spans="1:5" x14ac:dyDescent="0.2">
      <c r="A23" s="56"/>
      <c r="B23" s="50"/>
      <c r="C23" s="20"/>
      <c r="D23" s="20"/>
    </row>
    <row r="24" spans="1:5" x14ac:dyDescent="0.2">
      <c r="A24" s="13"/>
      <c r="B24" s="4"/>
      <c r="C24" s="4"/>
      <c r="D24" s="4"/>
    </row>
    <row r="25" spans="1:5" s="18" customFormat="1" x14ac:dyDescent="0.2">
      <c r="A25" s="14" t="s">
        <v>52</v>
      </c>
      <c r="B25" s="16" t="s">
        <v>0</v>
      </c>
      <c r="C25" s="16" t="s">
        <v>1</v>
      </c>
      <c r="D25" s="16"/>
      <c r="E25" s="17"/>
    </row>
    <row r="26" spans="1:5" ht="25.5" x14ac:dyDescent="0.2">
      <c r="A26" s="19" t="s">
        <v>53</v>
      </c>
      <c r="B26" s="4">
        <f>'Topic 2 - Analysis'!B4</f>
        <v>3</v>
      </c>
      <c r="C26" s="55" t="s">
        <v>7</v>
      </c>
      <c r="D26" s="55"/>
    </row>
    <row r="27" spans="1:5" ht="38.25" x14ac:dyDescent="0.2">
      <c r="A27" s="19" t="s">
        <v>54</v>
      </c>
      <c r="B27" s="4">
        <f>'Topic 2 - Analysis'!B10</f>
        <v>1</v>
      </c>
      <c r="C27" s="55" t="s">
        <v>8</v>
      </c>
      <c r="D27" s="55"/>
    </row>
    <row r="28" spans="1:5" ht="25.5" x14ac:dyDescent="0.2">
      <c r="A28" s="19" t="s">
        <v>55</v>
      </c>
      <c r="B28" s="4">
        <f>'Topic 2 - Analysis'!B15</f>
        <v>3</v>
      </c>
      <c r="C28" s="55" t="s">
        <v>9</v>
      </c>
      <c r="D28" s="55"/>
    </row>
    <row r="29" spans="1:5" x14ac:dyDescent="0.2">
      <c r="A29" s="19" t="s">
        <v>56</v>
      </c>
      <c r="B29" s="4">
        <f>'Topic 2 - Analysis'!B20</f>
        <v>4</v>
      </c>
      <c r="C29" s="55" t="s">
        <v>10</v>
      </c>
      <c r="D29" s="55"/>
    </row>
    <row r="30" spans="1:5" x14ac:dyDescent="0.2">
      <c r="A30" s="56" t="s">
        <v>58</v>
      </c>
      <c r="B30" s="50">
        <f>B26+B27+B28+B29</f>
        <v>11</v>
      </c>
      <c r="C30" s="20"/>
      <c r="D30" s="20"/>
    </row>
    <row r="31" spans="1:5" x14ac:dyDescent="0.2">
      <c r="A31" s="56"/>
      <c r="B31" s="50"/>
      <c r="C31" s="20"/>
      <c r="D31" s="20"/>
    </row>
    <row r="32" spans="1:5" x14ac:dyDescent="0.2">
      <c r="A32" s="13"/>
      <c r="B32" s="4"/>
      <c r="C32" s="4"/>
      <c r="D32" s="4"/>
    </row>
    <row r="33" spans="1:5" s="18" customFormat="1" x14ac:dyDescent="0.2">
      <c r="A33" s="14" t="s">
        <v>59</v>
      </c>
      <c r="B33" s="16" t="s">
        <v>0</v>
      </c>
      <c r="C33" s="16" t="s">
        <v>1</v>
      </c>
      <c r="D33" s="16"/>
      <c r="E33" s="17"/>
    </row>
    <row r="34" spans="1:5" ht="25.5" x14ac:dyDescent="0.2">
      <c r="A34" s="19" t="s">
        <v>60</v>
      </c>
      <c r="B34" s="4">
        <f>'Topic 3 - Use'!B3</f>
        <v>3</v>
      </c>
      <c r="C34" s="55" t="s">
        <v>11</v>
      </c>
      <c r="D34" s="55"/>
    </row>
    <row r="35" spans="1:5" s="7" customFormat="1" ht="25.5" x14ac:dyDescent="0.2">
      <c r="A35" s="19" t="s">
        <v>61</v>
      </c>
      <c r="B35" s="4">
        <f>'Topic 3 - Use'!B4</f>
        <v>4</v>
      </c>
      <c r="C35" s="55" t="s">
        <v>12</v>
      </c>
      <c r="D35" s="55"/>
    </row>
    <row r="36" spans="1:5" s="7" customFormat="1" ht="25.5" x14ac:dyDescent="0.2">
      <c r="A36" s="19" t="s">
        <v>62</v>
      </c>
      <c r="B36" s="4">
        <f>'Topic 3 - Use'!B5</f>
        <v>1</v>
      </c>
      <c r="C36" s="55" t="s">
        <v>13</v>
      </c>
      <c r="D36" s="55"/>
    </row>
    <row r="37" spans="1:5" s="7" customFormat="1" ht="38.25" x14ac:dyDescent="0.2">
      <c r="A37" s="19" t="s">
        <v>63</v>
      </c>
      <c r="B37" s="4">
        <f>'Topic 3 - Use'!B6</f>
        <v>1</v>
      </c>
      <c r="C37" s="55" t="s">
        <v>14</v>
      </c>
      <c r="D37" s="55"/>
    </row>
    <row r="38" spans="1:5" s="7" customFormat="1" ht="15.75" customHeight="1" x14ac:dyDescent="0.2">
      <c r="A38" s="56" t="s">
        <v>64</v>
      </c>
      <c r="B38" s="50">
        <f>B34+B35+B36+B37</f>
        <v>9</v>
      </c>
      <c r="C38" s="20"/>
      <c r="D38" s="20"/>
    </row>
    <row r="39" spans="1:5" s="7" customFormat="1" x14ac:dyDescent="0.2">
      <c r="A39" s="56"/>
      <c r="B39" s="50"/>
      <c r="C39" s="20"/>
      <c r="D39" s="20"/>
    </row>
    <row r="41" spans="1:5" s="7" customFormat="1" x14ac:dyDescent="0.2">
      <c r="A41" s="14" t="s">
        <v>104</v>
      </c>
      <c r="B41" s="21">
        <f>SUM(B22,B30,B38)</f>
        <v>33</v>
      </c>
      <c r="C41" s="22"/>
      <c r="D41" s="22"/>
    </row>
  </sheetData>
  <mergeCells count="27">
    <mergeCell ref="A38:A39"/>
    <mergeCell ref="B38:B39"/>
    <mergeCell ref="B30:B31"/>
    <mergeCell ref="C37:D37"/>
    <mergeCell ref="C35:D35"/>
    <mergeCell ref="C36:D36"/>
    <mergeCell ref="C34:D34"/>
    <mergeCell ref="C21:D21"/>
    <mergeCell ref="B22:B23"/>
    <mergeCell ref="C18:D18"/>
    <mergeCell ref="A30:A31"/>
    <mergeCell ref="C28:D28"/>
    <mergeCell ref="C26:D26"/>
    <mergeCell ref="C29:D29"/>
    <mergeCell ref="C27:D27"/>
    <mergeCell ref="A22:A23"/>
    <mergeCell ref="C19:D19"/>
    <mergeCell ref="C20:D20"/>
    <mergeCell ref="A1:D1"/>
    <mergeCell ref="A5:D5"/>
    <mergeCell ref="A6:D6"/>
    <mergeCell ref="B8:D8"/>
    <mergeCell ref="A13:D16"/>
    <mergeCell ref="B7:C7"/>
    <mergeCell ref="B9:D9"/>
    <mergeCell ref="A10:D10"/>
    <mergeCell ref="A11:D11"/>
  </mergeCells>
  <phoneticPr fontId="2" type="noConversion"/>
  <hyperlinks>
    <hyperlink ref="C18:D18" location="'Topic 1 - Openness'!D3" display="1A"/>
    <hyperlink ref="C19:D19" location="'Topic 1 - Openness'!D4" display="1B"/>
    <hyperlink ref="C20:D20" location="'Topic 1 - Openness'!D5" display="1C"/>
    <hyperlink ref="C21:D21" location="'Topic 1 - Openness'!D6" display="1D"/>
    <hyperlink ref="C26:D26" location="'Topic 2 - Analysis'!D5" display="2A"/>
    <hyperlink ref="C27:D27" location="'Topic 2 - Analysis'!D11" display="2B"/>
    <hyperlink ref="C28:D28" location="'Topic 2 - Analysis'!D16" display="2C"/>
    <hyperlink ref="C29:D29" location="'Topic 2 - Analysis'!D21" display="2D"/>
    <hyperlink ref="C34:D34" location="'Topic 3 - Use'!D3" display="3A"/>
    <hyperlink ref="C35:D35" location="'Topic 3 - Use'!D4" display="3B"/>
    <hyperlink ref="C36:D36" location="'Topic 3 - Use'!D5" display="3C"/>
    <hyperlink ref="C37:D37" location="'Topic 3 - Use'!D6" display="3D"/>
  </hyperlinks>
  <pageMargins left="0.75" right="0.75" top="1" bottom="1" header="0.5" footer="0.5"/>
  <pageSetup orientation="portrait" r:id="rId1"/>
  <headerFooter alignWithMargins="0"/>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 sqref="D3"/>
    </sheetView>
  </sheetViews>
  <sheetFormatPr defaultColWidth="9.140625" defaultRowHeight="12.75" x14ac:dyDescent="0.2"/>
  <cols>
    <col min="1" max="1" width="29.140625" style="2" customWidth="1"/>
    <col min="2" max="2" width="5.85546875" style="36" customWidth="1"/>
    <col min="3" max="3" width="9.28515625" style="36" customWidth="1"/>
    <col min="4" max="4" width="31.5703125" style="5" customWidth="1"/>
    <col min="5" max="16384" width="9.140625" style="2"/>
  </cols>
  <sheetData>
    <row r="1" spans="1:4" ht="15.75" x14ac:dyDescent="0.25">
      <c r="A1" s="57" t="s">
        <v>47</v>
      </c>
      <c r="B1" s="58"/>
      <c r="C1" s="58"/>
      <c r="D1" s="59"/>
    </row>
    <row r="2" spans="1:4" x14ac:dyDescent="0.2">
      <c r="A2" s="30" t="s">
        <v>102</v>
      </c>
      <c r="B2" s="31" t="s">
        <v>0</v>
      </c>
      <c r="C2" s="31" t="s">
        <v>30</v>
      </c>
      <c r="D2" s="32" t="s">
        <v>2</v>
      </c>
    </row>
    <row r="3" spans="1:4" ht="63.75" x14ac:dyDescent="0.2">
      <c r="A3" s="33" t="s">
        <v>48</v>
      </c>
      <c r="B3" s="34">
        <v>4</v>
      </c>
      <c r="C3" s="3">
        <v>1</v>
      </c>
      <c r="D3" s="45" t="s">
        <v>144</v>
      </c>
    </row>
    <row r="4" spans="1:4" ht="102" x14ac:dyDescent="0.2">
      <c r="A4" s="33" t="s">
        <v>49</v>
      </c>
      <c r="B4" s="34">
        <v>3</v>
      </c>
      <c r="C4" s="3">
        <v>2</v>
      </c>
      <c r="D4" s="35" t="s">
        <v>120</v>
      </c>
    </row>
    <row r="5" spans="1:4" ht="63.75" x14ac:dyDescent="0.2">
      <c r="A5" s="33" t="s">
        <v>50</v>
      </c>
      <c r="B5" s="34">
        <v>3</v>
      </c>
      <c r="C5" s="3">
        <v>3</v>
      </c>
      <c r="D5" s="35" t="s">
        <v>114</v>
      </c>
    </row>
    <row r="6" spans="1:4" ht="51" x14ac:dyDescent="0.2">
      <c r="A6" s="33" t="s">
        <v>101</v>
      </c>
      <c r="B6" s="34">
        <v>3</v>
      </c>
      <c r="C6" s="3">
        <v>4</v>
      </c>
      <c r="D6" s="35" t="s">
        <v>118</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D29" sqref="D29"/>
    </sheetView>
  </sheetViews>
  <sheetFormatPr defaultColWidth="9.140625" defaultRowHeight="12.75" x14ac:dyDescent="0.2"/>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x14ac:dyDescent="0.25">
      <c r="A1" s="60" t="s">
        <v>52</v>
      </c>
      <c r="B1" s="60"/>
      <c r="C1" s="60"/>
      <c r="D1" s="60"/>
    </row>
    <row r="2" spans="1:4" x14ac:dyDescent="0.2">
      <c r="A2" s="30"/>
      <c r="B2" s="31" t="s">
        <v>0</v>
      </c>
      <c r="C2" s="31" t="s">
        <v>30</v>
      </c>
      <c r="D2" s="32" t="s">
        <v>2</v>
      </c>
    </row>
    <row r="3" spans="1:4" x14ac:dyDescent="0.2">
      <c r="A3" s="35"/>
      <c r="B3" s="37"/>
      <c r="C3" s="37"/>
      <c r="D3" s="38"/>
    </row>
    <row r="4" spans="1:4" ht="90" x14ac:dyDescent="0.2">
      <c r="A4" s="39" t="s">
        <v>97</v>
      </c>
      <c r="B4" s="40">
        <f>ROUND(AVERAGE(B5:B9),0)</f>
        <v>3</v>
      </c>
      <c r="C4" s="41"/>
      <c r="D4" s="42"/>
    </row>
    <row r="5" spans="1:4" ht="127.5" x14ac:dyDescent="0.2">
      <c r="A5" s="34" t="s">
        <v>15</v>
      </c>
      <c r="B5" s="3">
        <v>4</v>
      </c>
      <c r="C5" s="43" t="s">
        <v>67</v>
      </c>
      <c r="D5" s="35" t="s">
        <v>121</v>
      </c>
    </row>
    <row r="6" spans="1:4" ht="102" x14ac:dyDescent="0.2">
      <c r="A6" s="34" t="s">
        <v>16</v>
      </c>
      <c r="B6" s="3">
        <v>4</v>
      </c>
      <c r="C6" s="43" t="s">
        <v>68</v>
      </c>
      <c r="D6" s="35" t="s">
        <v>122</v>
      </c>
    </row>
    <row r="7" spans="1:4" ht="255" x14ac:dyDescent="0.2">
      <c r="A7" s="34" t="s">
        <v>17</v>
      </c>
      <c r="B7" s="3">
        <v>3</v>
      </c>
      <c r="C7" s="43" t="s">
        <v>69</v>
      </c>
      <c r="D7" s="35" t="s">
        <v>123</v>
      </c>
    </row>
    <row r="8" spans="1:4" ht="204" x14ac:dyDescent="0.2">
      <c r="A8" s="34" t="s">
        <v>18</v>
      </c>
      <c r="B8" s="3">
        <v>3</v>
      </c>
      <c r="C8" s="43" t="s">
        <v>70</v>
      </c>
      <c r="D8" s="35" t="s">
        <v>124</v>
      </c>
    </row>
    <row r="9" spans="1:4" ht="140.25" x14ac:dyDescent="0.2">
      <c r="A9" s="34" t="s">
        <v>36</v>
      </c>
      <c r="B9" s="3">
        <v>2</v>
      </c>
      <c r="C9" s="43" t="s">
        <v>71</v>
      </c>
      <c r="D9" s="35" t="s">
        <v>125</v>
      </c>
    </row>
    <row r="10" spans="1:4" ht="105" x14ac:dyDescent="0.2">
      <c r="A10" s="39" t="s">
        <v>54</v>
      </c>
      <c r="B10" s="40">
        <f>ROUND(AVERAGE(B11:B14),0)</f>
        <v>1</v>
      </c>
      <c r="C10" s="41"/>
      <c r="D10" s="42"/>
    </row>
    <row r="11" spans="1:4" ht="102" x14ac:dyDescent="0.2">
      <c r="A11" s="34" t="s">
        <v>19</v>
      </c>
      <c r="B11" s="3">
        <v>1</v>
      </c>
      <c r="C11" s="43" t="s">
        <v>72</v>
      </c>
      <c r="D11" s="35" t="s">
        <v>126</v>
      </c>
    </row>
    <row r="12" spans="1:4" ht="105" x14ac:dyDescent="0.2">
      <c r="A12" s="34" t="s">
        <v>20</v>
      </c>
      <c r="B12" s="3">
        <v>1</v>
      </c>
      <c r="C12" s="43" t="s">
        <v>73</v>
      </c>
      <c r="D12" s="35" t="s">
        <v>115</v>
      </c>
    </row>
    <row r="13" spans="1:4" ht="76.5" x14ac:dyDescent="0.2">
      <c r="A13" s="34" t="s">
        <v>18</v>
      </c>
      <c r="B13" s="3">
        <v>1</v>
      </c>
      <c r="C13" s="43" t="s">
        <v>74</v>
      </c>
      <c r="D13" s="35" t="s">
        <v>127</v>
      </c>
    </row>
    <row r="14" spans="1:4" ht="75" x14ac:dyDescent="0.2">
      <c r="A14" s="34" t="s">
        <v>37</v>
      </c>
      <c r="B14" s="3">
        <v>0</v>
      </c>
      <c r="C14" s="43" t="s">
        <v>75</v>
      </c>
      <c r="D14" s="35" t="s">
        <v>128</v>
      </c>
    </row>
    <row r="15" spans="1:4" s="44" customFormat="1" ht="60" x14ac:dyDescent="0.2">
      <c r="A15" s="39" t="s">
        <v>55</v>
      </c>
      <c r="B15" s="40">
        <f>ROUND(AVERAGE(B16:B19),0)</f>
        <v>3</v>
      </c>
      <c r="C15" s="41"/>
      <c r="D15" s="42"/>
    </row>
    <row r="16" spans="1:4" ht="60" x14ac:dyDescent="0.2">
      <c r="A16" s="34" t="s">
        <v>43</v>
      </c>
      <c r="B16" s="3">
        <v>3</v>
      </c>
      <c r="C16" s="43" t="s">
        <v>76</v>
      </c>
      <c r="D16" s="35" t="s">
        <v>129</v>
      </c>
    </row>
    <row r="17" spans="1:4" ht="195" x14ac:dyDescent="0.2">
      <c r="A17" s="34" t="s">
        <v>44</v>
      </c>
      <c r="B17" s="3">
        <v>2</v>
      </c>
      <c r="C17" s="43" t="s">
        <v>77</v>
      </c>
      <c r="D17" s="35" t="s">
        <v>130</v>
      </c>
    </row>
    <row r="18" spans="1:4" ht="60" x14ac:dyDescent="0.2">
      <c r="A18" s="34" t="s">
        <v>21</v>
      </c>
      <c r="B18" s="3">
        <v>4</v>
      </c>
      <c r="C18" s="43" t="s">
        <v>78</v>
      </c>
      <c r="D18" s="35" t="s">
        <v>113</v>
      </c>
    </row>
    <row r="19" spans="1:4" ht="191.25" x14ac:dyDescent="0.2">
      <c r="A19" s="34" t="s">
        <v>22</v>
      </c>
      <c r="B19" s="3">
        <v>3</v>
      </c>
      <c r="C19" s="43" t="s">
        <v>79</v>
      </c>
      <c r="D19" s="35" t="s">
        <v>131</v>
      </c>
    </row>
    <row r="20" spans="1:4" ht="45" x14ac:dyDescent="0.2">
      <c r="A20" s="39" t="s">
        <v>56</v>
      </c>
      <c r="B20" s="40">
        <f>ROUND(AVERAGE(B21:B29),0)</f>
        <v>4</v>
      </c>
      <c r="C20" s="41"/>
      <c r="D20" s="42"/>
    </row>
    <row r="21" spans="1:4" ht="165.75" x14ac:dyDescent="0.2">
      <c r="A21" s="34" t="s">
        <v>45</v>
      </c>
      <c r="B21" s="3">
        <v>4</v>
      </c>
      <c r="C21" s="43" t="s">
        <v>80</v>
      </c>
      <c r="D21" s="35" t="s">
        <v>132</v>
      </c>
    </row>
    <row r="22" spans="1:4" ht="76.5" x14ac:dyDescent="0.2">
      <c r="A22" s="34" t="s">
        <v>23</v>
      </c>
      <c r="B22" s="3">
        <v>3</v>
      </c>
      <c r="C22" s="43" t="s">
        <v>81</v>
      </c>
      <c r="D22" s="35" t="s">
        <v>133</v>
      </c>
    </row>
    <row r="23" spans="1:4" ht="102" x14ac:dyDescent="0.2">
      <c r="A23" s="34" t="s">
        <v>24</v>
      </c>
      <c r="B23" s="3">
        <v>2</v>
      </c>
      <c r="C23" s="43" t="s">
        <v>82</v>
      </c>
      <c r="D23" s="35" t="s">
        <v>134</v>
      </c>
    </row>
    <row r="24" spans="1:4" ht="90" x14ac:dyDescent="0.2">
      <c r="A24" s="34" t="s">
        <v>25</v>
      </c>
      <c r="B24" s="3">
        <v>2</v>
      </c>
      <c r="C24" s="43" t="s">
        <v>83</v>
      </c>
      <c r="D24" s="35" t="s">
        <v>135</v>
      </c>
    </row>
    <row r="25" spans="1:4" ht="102" x14ac:dyDescent="0.2">
      <c r="A25" s="34" t="s">
        <v>26</v>
      </c>
      <c r="B25" s="3">
        <v>4</v>
      </c>
      <c r="C25" s="43" t="s">
        <v>84</v>
      </c>
      <c r="D25" s="35" t="s">
        <v>136</v>
      </c>
    </row>
    <row r="26" spans="1:4" ht="51" x14ac:dyDescent="0.2">
      <c r="A26" s="34" t="s">
        <v>46</v>
      </c>
      <c r="B26" s="3">
        <v>4</v>
      </c>
      <c r="C26" s="43" t="s">
        <v>85</v>
      </c>
      <c r="D26" s="35" t="s">
        <v>137</v>
      </c>
    </row>
    <row r="27" spans="1:4" ht="140.25" x14ac:dyDescent="0.2">
      <c r="A27" s="34" t="s">
        <v>27</v>
      </c>
      <c r="B27" s="3">
        <v>5</v>
      </c>
      <c r="C27" s="43" t="s">
        <v>86</v>
      </c>
      <c r="D27" s="35" t="s">
        <v>138</v>
      </c>
    </row>
    <row r="28" spans="1:4" ht="216.75" x14ac:dyDescent="0.2">
      <c r="A28" s="34" t="s">
        <v>28</v>
      </c>
      <c r="B28" s="3">
        <v>4</v>
      </c>
      <c r="C28" s="43" t="s">
        <v>87</v>
      </c>
      <c r="D28" s="35" t="s">
        <v>139</v>
      </c>
    </row>
    <row r="29" spans="1:4" ht="140.25" x14ac:dyDescent="0.2">
      <c r="A29" s="34" t="s">
        <v>29</v>
      </c>
      <c r="B29" s="3">
        <v>4</v>
      </c>
      <c r="C29" s="43" t="s">
        <v>88</v>
      </c>
      <c r="D29" s="35" t="s">
        <v>140</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6" sqref="D6"/>
    </sheetView>
  </sheetViews>
  <sheetFormatPr defaultColWidth="9.140625" defaultRowHeight="12.75" x14ac:dyDescent="0.2"/>
  <cols>
    <col min="1" max="1" width="28.7109375" style="2" customWidth="1"/>
    <col min="2" max="2" width="5.85546875" style="2" customWidth="1"/>
    <col min="3" max="3" width="9.28515625" style="2" customWidth="1"/>
    <col min="4" max="4" width="40.28515625" style="5" customWidth="1"/>
    <col min="5" max="16384" width="9.140625" style="2"/>
  </cols>
  <sheetData>
    <row r="1" spans="1:4" ht="15.75" x14ac:dyDescent="0.25">
      <c r="A1" s="57" t="s">
        <v>59</v>
      </c>
      <c r="B1" s="58"/>
      <c r="C1" s="58"/>
      <c r="D1" s="59"/>
    </row>
    <row r="2" spans="1:4" x14ac:dyDescent="0.2">
      <c r="A2" s="30" t="s">
        <v>102</v>
      </c>
      <c r="B2" s="31" t="s">
        <v>0</v>
      </c>
      <c r="C2" s="31" t="s">
        <v>30</v>
      </c>
      <c r="D2" s="32" t="s">
        <v>2</v>
      </c>
    </row>
    <row r="3" spans="1:4" ht="76.5" x14ac:dyDescent="0.2">
      <c r="A3" s="33" t="s">
        <v>98</v>
      </c>
      <c r="B3" s="34">
        <v>3</v>
      </c>
      <c r="C3" s="3">
        <v>9</v>
      </c>
      <c r="D3" s="35" t="s">
        <v>141</v>
      </c>
    </row>
    <row r="4" spans="1:4" ht="76.5" x14ac:dyDescent="0.2">
      <c r="A4" s="33" t="s">
        <v>61</v>
      </c>
      <c r="B4" s="34">
        <v>4</v>
      </c>
      <c r="C4" s="3">
        <v>10</v>
      </c>
      <c r="D4" s="35" t="s">
        <v>142</v>
      </c>
    </row>
    <row r="5" spans="1:4" ht="102" x14ac:dyDescent="0.2">
      <c r="A5" s="33" t="s">
        <v>99</v>
      </c>
      <c r="B5" s="34">
        <v>1</v>
      </c>
      <c r="C5" s="3">
        <v>11</v>
      </c>
      <c r="D5" s="35" t="s">
        <v>143</v>
      </c>
    </row>
    <row r="6" spans="1:4" ht="90" x14ac:dyDescent="0.2">
      <c r="A6" s="33" t="s">
        <v>100</v>
      </c>
      <c r="B6" s="34">
        <v>1</v>
      </c>
      <c r="C6" s="3">
        <v>12</v>
      </c>
      <c r="D6" s="35" t="s">
        <v>119</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
  <sheetViews>
    <sheetView workbookViewId="0">
      <selection activeCell="I4" sqref="I4"/>
    </sheetView>
  </sheetViews>
  <sheetFormatPr defaultRowHeight="12.75" x14ac:dyDescent="0.2"/>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x14ac:dyDescent="0.25">
      <c r="A1" s="18" t="s">
        <v>38</v>
      </c>
      <c r="B1" s="18" t="s">
        <v>32</v>
      </c>
      <c r="C1" s="18" t="s">
        <v>39</v>
      </c>
      <c r="D1" s="1" t="s">
        <v>40</v>
      </c>
      <c r="E1" s="1" t="s">
        <v>42</v>
      </c>
      <c r="F1" s="1" t="s">
        <v>65</v>
      </c>
      <c r="G1" s="1" t="s">
        <v>47</v>
      </c>
      <c r="H1" s="1" t="s">
        <v>52</v>
      </c>
      <c r="I1" s="1" t="s">
        <v>66</v>
      </c>
      <c r="J1" s="1" t="s">
        <v>59</v>
      </c>
      <c r="K1" s="1">
        <v>1</v>
      </c>
      <c r="L1" s="1">
        <v>2</v>
      </c>
      <c r="M1" s="1">
        <v>3</v>
      </c>
      <c r="N1" s="1">
        <v>4</v>
      </c>
      <c r="O1" s="1" t="s">
        <v>89</v>
      </c>
      <c r="P1" s="1" t="s">
        <v>67</v>
      </c>
      <c r="Q1" s="1" t="s">
        <v>68</v>
      </c>
      <c r="R1" s="1" t="s">
        <v>69</v>
      </c>
      <c r="S1" s="1" t="s">
        <v>70</v>
      </c>
      <c r="T1" s="1" t="s">
        <v>71</v>
      </c>
      <c r="U1" s="1" t="s">
        <v>90</v>
      </c>
      <c r="V1" s="1" t="s">
        <v>72</v>
      </c>
      <c r="W1" s="1" t="s">
        <v>73</v>
      </c>
      <c r="X1" s="1" t="s">
        <v>74</v>
      </c>
      <c r="Y1" s="1" t="s">
        <v>75</v>
      </c>
      <c r="Z1" s="1" t="s">
        <v>91</v>
      </c>
      <c r="AA1" s="1" t="s">
        <v>76</v>
      </c>
      <c r="AB1" s="1" t="s">
        <v>77</v>
      </c>
      <c r="AC1" s="1" t="s">
        <v>78</v>
      </c>
      <c r="AD1" s="1" t="s">
        <v>79</v>
      </c>
      <c r="AE1" s="1" t="s">
        <v>92</v>
      </c>
      <c r="AF1" s="23" t="s">
        <v>80</v>
      </c>
      <c r="AG1" s="23" t="s">
        <v>81</v>
      </c>
      <c r="AH1" s="23" t="s">
        <v>82</v>
      </c>
      <c r="AI1" s="23" t="s">
        <v>83</v>
      </c>
      <c r="AJ1" s="23" t="s">
        <v>84</v>
      </c>
      <c r="AK1" s="23" t="s">
        <v>85</v>
      </c>
      <c r="AL1" s="23" t="s">
        <v>86</v>
      </c>
      <c r="AM1" s="23" t="s">
        <v>87</v>
      </c>
      <c r="AN1" s="24" t="s">
        <v>88</v>
      </c>
      <c r="AO1" s="25" t="s">
        <v>93</v>
      </c>
      <c r="AP1" s="25" t="s">
        <v>94</v>
      </c>
      <c r="AQ1" s="25" t="s">
        <v>95</v>
      </c>
      <c r="AR1" s="25" t="s">
        <v>96</v>
      </c>
    </row>
    <row r="2" spans="1:44" x14ac:dyDescent="0.2">
      <c r="A2" s="26" t="str">
        <f>Scoring!A5</f>
        <v>Federal Motor Vehicle Safety Standards; Electronic Stability Control Systems for Heavy Vehicles</v>
      </c>
      <c r="B2" s="26" t="str">
        <f>Scoring!A7</f>
        <v>2127–AK97</v>
      </c>
      <c r="C2" s="27" t="str">
        <f>Scoring!A3</f>
        <v>DOT</v>
      </c>
      <c r="D2" s="6">
        <f>Scoring!B9</f>
        <v>41052</v>
      </c>
      <c r="E2" s="6" t="str">
        <f>Scoring!D7</f>
        <v>Yes</v>
      </c>
      <c r="F2">
        <f>G2+H2+J2</f>
        <v>33</v>
      </c>
      <c r="G2">
        <f>SUM(K2:N2)</f>
        <v>13</v>
      </c>
      <c r="H2">
        <f>O2+U2+Z2+AE2</f>
        <v>11</v>
      </c>
      <c r="I2">
        <f>G2+H2</f>
        <v>24</v>
      </c>
      <c r="J2">
        <f>SUM(AO2:AR2)</f>
        <v>9</v>
      </c>
      <c r="K2">
        <f>'Topic 1 - Openness'!B3</f>
        <v>4</v>
      </c>
      <c r="L2">
        <f>'Topic 1 - Openness'!B4</f>
        <v>3</v>
      </c>
      <c r="M2">
        <f>'Topic 1 - Openness'!B5</f>
        <v>3</v>
      </c>
      <c r="N2">
        <f>'Topic 1 - Openness'!B6</f>
        <v>3</v>
      </c>
      <c r="O2">
        <f>'Topic 2 - Analysis'!B4</f>
        <v>3</v>
      </c>
      <c r="P2">
        <f>'Topic 2 - Analysis'!B5</f>
        <v>4</v>
      </c>
      <c r="Q2">
        <f>'Topic 2 - Analysis'!B6</f>
        <v>4</v>
      </c>
      <c r="R2">
        <f>'Topic 2 - Analysis'!B7</f>
        <v>3</v>
      </c>
      <c r="S2">
        <f>'Topic 2 - Analysis'!B8</f>
        <v>3</v>
      </c>
      <c r="T2">
        <f>'Topic 2 - Analysis'!B9</f>
        <v>2</v>
      </c>
      <c r="U2">
        <f>'Topic 2 - Analysis'!B10</f>
        <v>1</v>
      </c>
      <c r="V2">
        <f>'Topic 2 - Analysis'!B11</f>
        <v>1</v>
      </c>
      <c r="W2">
        <f>'Topic 2 - Analysis'!B12</f>
        <v>1</v>
      </c>
      <c r="X2">
        <f>'Topic 2 - Analysis'!B13</f>
        <v>1</v>
      </c>
      <c r="Y2">
        <f>'Topic 2 - Analysis'!B14</f>
        <v>0</v>
      </c>
      <c r="Z2">
        <f>'Topic 2 - Analysis'!B15</f>
        <v>3</v>
      </c>
      <c r="AA2">
        <f>'Topic 2 - Analysis'!B16</f>
        <v>3</v>
      </c>
      <c r="AB2">
        <f>'Topic 2 - Analysis'!B17</f>
        <v>2</v>
      </c>
      <c r="AC2">
        <f>'Topic 2 - Analysis'!B18</f>
        <v>4</v>
      </c>
      <c r="AD2">
        <f>'Topic 2 - Analysis'!B19</f>
        <v>3</v>
      </c>
      <c r="AE2">
        <f>'Topic 2 - Analysis'!B20</f>
        <v>4</v>
      </c>
      <c r="AF2">
        <f>'Topic 2 - Analysis'!B21</f>
        <v>4</v>
      </c>
      <c r="AG2">
        <f>'Topic 2 - Analysis'!B22</f>
        <v>3</v>
      </c>
      <c r="AH2">
        <f>'Topic 2 - Analysis'!B23</f>
        <v>2</v>
      </c>
      <c r="AI2">
        <f>'Topic 2 - Analysis'!B24</f>
        <v>2</v>
      </c>
      <c r="AJ2">
        <f>'Topic 2 - Analysis'!B25</f>
        <v>4</v>
      </c>
      <c r="AK2">
        <f>'Topic 2 - Analysis'!B26</f>
        <v>4</v>
      </c>
      <c r="AL2">
        <f>'Topic 2 - Analysis'!B27</f>
        <v>5</v>
      </c>
      <c r="AM2">
        <f>'Topic 2 - Analysis'!B28</f>
        <v>4</v>
      </c>
      <c r="AN2">
        <f>'Topic 2 - Analysis'!B29</f>
        <v>4</v>
      </c>
      <c r="AO2">
        <f>'Topic 3 - Use'!B3</f>
        <v>3</v>
      </c>
      <c r="AP2">
        <f>'Topic 3 - Use'!B4</f>
        <v>4</v>
      </c>
      <c r="AQ2">
        <f>'Topic 3 - Use'!B5</f>
        <v>1</v>
      </c>
      <c r="AR2">
        <f>'Topic 3 - Use'!B6</f>
        <v>1</v>
      </c>
    </row>
    <row r="3" spans="1:44" x14ac:dyDescent="0.2">
      <c r="A3" s="26"/>
      <c r="B3" s="26"/>
      <c r="C3" s="27"/>
    </row>
    <row r="4" spans="1:44" x14ac:dyDescent="0.2">
      <c r="A4" s="26"/>
      <c r="B4" s="26"/>
      <c r="C4" s="27"/>
    </row>
    <row r="5" spans="1:44" x14ac:dyDescent="0.2">
      <c r="A5" s="26"/>
      <c r="B5" s="26"/>
      <c r="C5" s="27"/>
    </row>
    <row r="6" spans="1:44" x14ac:dyDescent="0.2">
      <c r="A6" s="18"/>
      <c r="B6" s="18"/>
      <c r="C6" s="28"/>
    </row>
    <row r="7" spans="1:44" x14ac:dyDescent="0.2">
      <c r="A7" s="26"/>
      <c r="B7" s="26"/>
      <c r="C7" s="27"/>
    </row>
    <row r="8" spans="1:44" x14ac:dyDescent="0.2">
      <c r="A8" s="26"/>
      <c r="B8" s="26"/>
      <c r="C8" s="27"/>
    </row>
    <row r="9" spans="1:44" x14ac:dyDescent="0.2">
      <c r="A9" s="26"/>
      <c r="B9" s="26"/>
      <c r="C9" s="27"/>
    </row>
    <row r="10" spans="1:44" x14ac:dyDescent="0.2">
      <c r="A10" s="26"/>
      <c r="B10" s="26"/>
      <c r="C10" s="27"/>
    </row>
    <row r="11" spans="1:44" x14ac:dyDescent="0.2">
      <c r="A11" s="18"/>
      <c r="B11" s="18"/>
      <c r="C11" s="28"/>
    </row>
    <row r="12" spans="1:44" x14ac:dyDescent="0.2">
      <c r="A12" s="26"/>
      <c r="B12" s="26"/>
      <c r="C12" s="27"/>
    </row>
    <row r="13" spans="1:44" x14ac:dyDescent="0.2">
      <c r="A13" s="26"/>
      <c r="B13" s="26"/>
      <c r="C13" s="27"/>
    </row>
    <row r="14" spans="1:44" x14ac:dyDescent="0.2">
      <c r="A14" s="26"/>
      <c r="B14" s="26"/>
      <c r="C14" s="27"/>
    </row>
    <row r="15" spans="1:44" x14ac:dyDescent="0.2">
      <c r="A15" s="26"/>
      <c r="B15" s="26"/>
      <c r="C15" s="27"/>
    </row>
    <row r="16" spans="1:44" x14ac:dyDescent="0.2">
      <c r="A16" s="18"/>
      <c r="B16" s="18"/>
      <c r="C16" s="28"/>
    </row>
    <row r="17" spans="1:4" x14ac:dyDescent="0.2">
      <c r="A17" s="26"/>
      <c r="B17" s="26"/>
      <c r="C17" s="27"/>
    </row>
    <row r="18" spans="1:4" x14ac:dyDescent="0.2">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2012-08-06T20:43:25Z</dcterms:modified>
</cp:coreProperties>
</file>