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3345" windowWidth="19650" windowHeight="4695" activeTab="1"/>
  </bookViews>
  <sheets>
    <sheet name="Data!" sheetId="1" r:id="rId1"/>
    <sheet name="Chart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<sst xmlns="http://schemas.openxmlformats.org/spreadsheetml/2006/main" count="174" uniqueCount="102">
  <si>
    <t>After Sequester</t>
  </si>
  <si>
    <t>Before Sequester</t>
  </si>
  <si>
    <t>Defense Spending minus War Spending</t>
  </si>
  <si>
    <t>Sequestration Cuts</t>
  </si>
  <si>
    <t>Table 5.6 - National Defense</t>
  </si>
  <si>
    <t>Budget Authority after Sequester</t>
  </si>
  <si>
    <t>Defense Budget Authority (Nominal)</t>
  </si>
  <si>
    <t>CRS's DoD war spending</t>
  </si>
  <si>
    <t>CRS War Spending for DoD Table 2 http://www.fas.org/sgp/crs/natsec/RL33110.pdf</t>
  </si>
  <si>
    <t>Total 2013 to 2021</t>
  </si>
  <si>
    <t>Defense Budget Authority (2011 Dollars)</t>
  </si>
  <si>
    <t xml:space="preserve">Defense Cap Budget Authority (see note 1) </t>
  </si>
  <si>
    <t xml:space="preserve"> and CBO September 2011</t>
  </si>
  <si>
    <t xml:space="preserve">Note 1: FY2011 and FY2012 are from CBO August 2011 Table 1.6  http://cbo.gov/doc.cfm?index=12316 and data for FY2013-2021 is from Budget Control Act of 2011  p. 44 to 46. http://www.gpo.gov/fdsys/pkg/BILLS-112s365enr/pdf/BILLS-112s365enr.pdf </t>
  </si>
  <si>
    <t>(CBO August 2011) Before Sequester</t>
  </si>
  <si>
    <t>spending increase 2012-2021</t>
  </si>
  <si>
    <t>War spending</t>
  </si>
  <si>
    <t>Alternative scenario war</t>
  </si>
  <si>
    <t>Total nat def war with cuts</t>
  </si>
  <si>
    <t>Total nat def +war without cuts</t>
  </si>
  <si>
    <t xml:space="preserve">Total real nat def + war + cuts </t>
  </si>
  <si>
    <t>spending growth 2010 tp 2021</t>
  </si>
  <si>
    <t>Budget Authority: Billion of dollars</t>
  </si>
  <si>
    <t>For this alternative, CBO does not extrapolate the $127 billion in budget authority for military operations, diplomatic activities, and foreign aid</t>
  </si>
  <si>
    <t>in Afghanistan and other countries provided for 2012. Rather, the alternative incorporates the assumption that future funding for overseas</t>
  </si>
  <si>
    <t>contingency operations would total $86 billion in 2013, $61 billion in 2014, $43 billion in 2015, and about $40 billion a year from 2016 on—for a</t>
  </si>
  <si>
    <t>total of $464 billion over the 2013–2022 period.</t>
  </si>
  <si>
    <t>CBO 2012 BUDGET AND ECONOMIC OUTLOOK http://www.cbo.gov/sites/default/files/cbofiles/attachments/01-31-2012_Outlook.pdf</t>
  </si>
  <si>
    <t>Future OCO Funding (Budget Authority)</t>
  </si>
  <si>
    <t>o</t>
  </si>
  <si>
    <t xml:space="preserve"> </t>
  </si>
  <si>
    <t xml:space="preserve">Budget Authority </t>
  </si>
  <si>
    <t xml:space="preserve">National Defense Budget Summary </t>
  </si>
  <si>
    <t>DEPT OF DEFENSE FY 2013 BUDGET</t>
  </si>
  <si>
    <t>Total 050</t>
  </si>
  <si>
    <t xml:space="preserve">OCO </t>
  </si>
  <si>
    <t>Budget authority for outyear OCO placeholders comes from OMB "Budget of the U.S. Government," Table S-11 (Funding Levels For Appropriated Discretionary Programs By Category).</t>
  </si>
  <si>
    <t>Budget authority is from OMB Historical Table 5-1 (Budget Authority by Function and Subfunction). Outlays are from OMB Historical Table 3-2 (Outlays by Function and Subfunction). Outyears include OCO placeholders.</t>
  </si>
  <si>
    <t>(Table 1-6. Pg. 18)</t>
  </si>
  <si>
    <t>OCO</t>
  </si>
  <si>
    <t>FY</t>
  </si>
  <si>
    <t>DOD ESTIMATES FOR FY 2013 http://comptroller.defense.gov/defbudget/fy2013/FY13_Green_Book.pdf</t>
  </si>
  <si>
    <t>CBO's BUDGET AND ECONOMIC OUTLOOK: FYS 2012 to 2022</t>
  </si>
  <si>
    <t>Budget Authority (in billions of dollars)</t>
  </si>
  <si>
    <t>Defense</t>
  </si>
  <si>
    <t>Table 3-5 pg. 74 http://www.cbo.gov/sites/default/files/cbofiles/attachments/01-31-2012_Outlook.pdf</t>
  </si>
  <si>
    <t>CBO's January 2012 Baseline (With Sequester: BCA Caps and Automatic Enforcement Procedures in Effect through 2021)</t>
  </si>
  <si>
    <t>CBO's January 2012 Baseline (Without Sequester: Remove the Effect on Discretionary Spending of the Automatice Enforcement Procedure  Specified in the Budget Control Act)</t>
  </si>
  <si>
    <t>Function and Subfunction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</si>
  <si>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</si>
  <si>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</si>
  <si>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</si>
  <si>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</si>
  <si>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</si>
  <si>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</si>
  <si>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</si>
  <si>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</si>
  <si>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</si>
  <si>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</si>
  <si>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</si>
  <si>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</si>
  <si>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</si>
  <si>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</si>
  <si>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</si>
  <si>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</si>
  <si>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</si>
  <si>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</si>
  <si>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</si>
  <si>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</si>
  <si>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</si>
  <si>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</si>
  <si>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</si>
  <si>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</si>
  <si>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</si>
  <si>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</si>
  <si>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</si>
  <si>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</si>
  <si>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</si>
  <si>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</si>
  <si>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</si>
  <si>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</si>
  <si>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 estimate</t>
  </si>
  <si>
    <t>2013 estimate</t>
  </si>
  <si>
    <t>2014 estimate</t>
  </si>
  <si>
    <t>2015 estimate</t>
  </si>
  <si>
    <t>2016 estimate</t>
  </si>
  <si>
    <t>2017 estimate</t>
  </si>
  <si>
    <t>Total, National Defense (millions)</t>
  </si>
  <si>
    <t>(billions)</t>
  </si>
  <si>
    <t xml:space="preserve">HISTORICAL TABLES 5.1 - BUDGET AUTHORITY </t>
  </si>
  <si>
    <t>CRS (MARCH 2011) ESTIMATED WAR FUNDING BY OPERATION: FY:2001-FY2012 WAR REQUEST</t>
  </si>
  <si>
    <t>(crs estimates in billions of dollars of budget authority)</t>
  </si>
  <si>
    <t>Total</t>
  </si>
  <si>
    <t>War Spending (OCO) (CRS Report)</t>
  </si>
  <si>
    <t xml:space="preserve">War Spending Projection (DOD </t>
  </si>
  <si>
    <t>Total National Defense (Projected no sequester)</t>
  </si>
  <si>
    <t>Base Defense Budget (no sequester)</t>
  </si>
  <si>
    <t>Base Defense Budget (with sequester)</t>
  </si>
  <si>
    <t>Total National Defense (Projected with sequester) (CBO)</t>
  </si>
  <si>
    <t>War Spending (Without sequester)</t>
  </si>
  <si>
    <t>Historical</t>
  </si>
  <si>
    <t>War Spending (Projections portion) - Chart Purposes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</si>
</sst>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\$#,##0"/>
    <numFmt numFmtId="172" formatCode="[$-409]dddd\,\ mmmm\ dd\,\ yyyy"/>
    <numFmt numFmtId="173" formatCode="[$-409]h:mm:ss\ AM/PM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_);_(* \(#,##0.000\);_(* &quot;-&quot;???_);_(@_)"/>
    <numFmt numFmtId="179" formatCode="#,##0.0"/>
    <numFmt numFmtId="180" formatCode="dd\-mmm\-yy"/>
    <numFmt numFmtId="181" formatCode="hh:mm\ AM/PM"/>
    <numFmt numFmtId="182" formatCode="0.0%"/>
    <numFmt numFmtId="183" formatCode="#,##0.000"/>
    <numFmt numFmtId="184" formatCode="0.0000"/>
    <numFmt numFmtId="185" formatCode="0.00000"/>
  </numFmts>
  <fonts count="67">
    <font>
      <sz val="10"/>
      <name val="Arial"/>
      <family val="0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Bell Centennial Address"/>
      <family val="2"/>
    </font>
    <font>
      <sz val="9"/>
      <name val="Bell Centennial Address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Bell Centennial Address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0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b/>
      <sz val="22"/>
      <color indexed="8"/>
      <name val="Arial"/>
      <family val="0"/>
    </font>
    <font>
      <sz val="11"/>
      <color indexed="8"/>
      <name val="Arial"/>
      <family val="0"/>
    </font>
    <font>
      <i/>
      <sz val="16"/>
      <color indexed="8"/>
      <name val="Arial"/>
      <family val="0"/>
    </font>
    <font>
      <b/>
      <sz val="14"/>
      <color indexed="8"/>
      <name val="Arial"/>
      <family val="0"/>
    </font>
    <font>
      <b/>
      <sz val="18"/>
      <color indexed="8"/>
      <name val="Arial"/>
      <family val="0"/>
    </font>
    <font>
      <b/>
      <sz val="14"/>
      <color indexed="9"/>
      <name val="Arial"/>
      <family val="0"/>
    </font>
    <font>
      <b/>
      <sz val="12"/>
      <color indexed="63"/>
      <name val="Arial"/>
      <family val="0"/>
    </font>
    <font>
      <b/>
      <sz val="14"/>
      <color indexed="40"/>
      <name val="Arial"/>
      <family val="0"/>
    </font>
    <font>
      <b/>
      <sz val="14"/>
      <color indexed="10"/>
      <name val="Arial"/>
      <family val="0"/>
    </font>
    <font>
      <b/>
      <sz val="14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Bell Centennial Address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/>
      <bottom/>
    </border>
    <border>
      <left style="hair"/>
      <right style="thin">
        <color indexed="18"/>
      </right>
      <top/>
      <bottom/>
    </border>
    <border>
      <left/>
      <right style="hair"/>
      <top/>
      <bottom style="hair"/>
    </border>
    <border>
      <left style="hair"/>
      <right style="thin">
        <color indexed="18"/>
      </right>
      <top/>
      <bottom style="hair"/>
    </border>
    <border>
      <left style="hair"/>
      <right style="thin"/>
      <top/>
      <bottom/>
    </border>
    <border>
      <left style="hair"/>
      <right style="thin"/>
      <top/>
      <bottom style="hair"/>
    </border>
    <border>
      <left/>
      <right style="hair"/>
      <top/>
      <bottom style="thin">
        <color indexed="18"/>
      </bottom>
    </border>
    <border>
      <left style="hair"/>
      <right style="thin"/>
      <top/>
      <bottom style="thin">
        <color indexed="1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6" fontId="2" fillId="0" borderId="13" xfId="0" applyNumberFormat="1" applyFont="1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6" fontId="2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" fontId="0" fillId="0" borderId="18" xfId="0" applyNumberFormat="1" applyBorder="1" applyAlignment="1">
      <alignment/>
    </xf>
    <xf numFmtId="1" fontId="0" fillId="0" borderId="25" xfId="0" applyNumberFormat="1" applyBorder="1" applyAlignment="1">
      <alignment/>
    </xf>
    <xf numFmtId="3" fontId="5" fillId="0" borderId="0" xfId="60" applyNumberFormat="1" applyFont="1">
      <alignment/>
      <protection/>
    </xf>
    <xf numFmtId="0" fontId="6" fillId="0" borderId="0" xfId="61" applyFont="1">
      <alignment/>
      <protection/>
    </xf>
    <xf numFmtId="0" fontId="0" fillId="0" borderId="0" xfId="0" applyBorder="1" applyAlignment="1">
      <alignment/>
    </xf>
    <xf numFmtId="3" fontId="6" fillId="0" borderId="0" xfId="61" applyNumberFormat="1" applyFont="1" applyBorder="1">
      <alignment/>
      <protection/>
    </xf>
    <xf numFmtId="3" fontId="6" fillId="0" borderId="26" xfId="61" applyNumberFormat="1" applyFont="1" applyBorder="1">
      <alignment/>
      <protection/>
    </xf>
    <xf numFmtId="1" fontId="0" fillId="0" borderId="27" xfId="0" applyNumberFormat="1" applyFont="1" applyBorder="1" applyAlignment="1">
      <alignment/>
    </xf>
    <xf numFmtId="3" fontId="0" fillId="0" borderId="27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26" xfId="0" applyNumberFormat="1" applyBorder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1" fontId="0" fillId="0" borderId="30" xfId="0" applyNumberFormat="1" applyBorder="1" applyAlignment="1">
      <alignment/>
    </xf>
    <xf numFmtId="1" fontId="0" fillId="0" borderId="31" xfId="0" applyNumberFormat="1" applyBorder="1" applyAlignment="1">
      <alignment/>
    </xf>
    <xf numFmtId="165" fontId="4" fillId="0" borderId="0" xfId="0" applyNumberFormat="1" applyFont="1" applyAlignment="1">
      <alignment/>
    </xf>
    <xf numFmtId="9" fontId="4" fillId="0" borderId="0" xfId="0" applyNumberFormat="1" applyFont="1" applyFill="1" applyBorder="1" applyAlignment="1">
      <alignment/>
    </xf>
    <xf numFmtId="10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0" fontId="63" fillId="0" borderId="24" xfId="0" applyFont="1" applyBorder="1" applyAlignment="1">
      <alignment/>
    </xf>
    <xf numFmtId="0" fontId="63" fillId="0" borderId="32" xfId="0" applyFont="1" applyBorder="1" applyAlignment="1">
      <alignment/>
    </xf>
    <xf numFmtId="3" fontId="64" fillId="0" borderId="32" xfId="61" applyNumberFormat="1" applyFont="1" applyBorder="1">
      <alignment/>
      <protection/>
    </xf>
    <xf numFmtId="3" fontId="64" fillId="0" borderId="33" xfId="61" applyNumberFormat="1" applyFont="1" applyBorder="1">
      <alignment/>
      <protection/>
    </xf>
    <xf numFmtId="0" fontId="63" fillId="0" borderId="0" xfId="0" applyFont="1" applyBorder="1" applyAlignment="1">
      <alignment/>
    </xf>
    <xf numFmtId="3" fontId="63" fillId="0" borderId="0" xfId="0" applyNumberFormat="1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26" xfId="0" applyFont="1" applyBorder="1" applyAlignment="1">
      <alignment/>
    </xf>
    <xf numFmtId="0" fontId="0" fillId="0" borderId="34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4" fillId="0" borderId="35" xfId="0" applyFont="1" applyBorder="1" applyAlignment="1">
      <alignment/>
    </xf>
    <xf numFmtId="0" fontId="63" fillId="0" borderId="18" xfId="0" applyFont="1" applyBorder="1" applyAlignment="1">
      <alignment/>
    </xf>
    <xf numFmtId="0" fontId="0" fillId="0" borderId="39" xfId="0" applyBorder="1" applyAlignment="1">
      <alignment/>
    </xf>
    <xf numFmtId="0" fontId="63" fillId="0" borderId="34" xfId="0" applyFont="1" applyBorder="1" applyAlignment="1">
      <alignment/>
    </xf>
    <xf numFmtId="0" fontId="63" fillId="0" borderId="23" xfId="0" applyFont="1" applyBorder="1" applyAlignment="1">
      <alignment/>
    </xf>
    <xf numFmtId="0" fontId="4" fillId="0" borderId="38" xfId="0" applyFont="1" applyBorder="1" applyAlignment="1">
      <alignment/>
    </xf>
    <xf numFmtId="0" fontId="65" fillId="0" borderId="38" xfId="0" applyFont="1" applyBorder="1" applyAlignment="1">
      <alignment/>
    </xf>
    <xf numFmtId="0" fontId="4" fillId="0" borderId="34" xfId="0" applyFont="1" applyBorder="1" applyAlignment="1">
      <alignment/>
    </xf>
    <xf numFmtId="0" fontId="65" fillId="0" borderId="34" xfId="0" applyFont="1" applyBorder="1" applyAlignment="1">
      <alignment/>
    </xf>
    <xf numFmtId="1" fontId="63" fillId="0" borderId="0" xfId="0" applyNumberFormat="1" applyFont="1" applyBorder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35" xfId="0" applyFont="1" applyBorder="1" applyAlignment="1">
      <alignment/>
    </xf>
    <xf numFmtId="0" fontId="4" fillId="0" borderId="0" xfId="0" applyFont="1" applyBorder="1" applyAlignment="1">
      <alignment/>
    </xf>
    <xf numFmtId="0" fontId="0" fillId="17" borderId="35" xfId="0" applyFont="1" applyFill="1" applyBorder="1" applyAlignment="1">
      <alignment/>
    </xf>
    <xf numFmtId="0" fontId="0" fillId="17" borderId="36" xfId="0" applyFill="1" applyBorder="1" applyAlignment="1">
      <alignment/>
    </xf>
    <xf numFmtId="0" fontId="0" fillId="17" borderId="37" xfId="0" applyFill="1" applyBorder="1" applyAlignment="1">
      <alignment/>
    </xf>
    <xf numFmtId="0" fontId="7" fillId="0" borderId="40" xfId="67" applyFont="1" applyBorder="1" applyAlignment="1" applyProtection="1">
      <alignment horizontal="center" vertical="center" wrapText="1"/>
      <protection/>
    </xf>
    <xf numFmtId="0" fontId="7" fillId="0" borderId="41" xfId="67" applyFont="1" applyBorder="1" applyAlignment="1" applyProtection="1">
      <alignment horizontal="center" vertical="center" wrapText="1"/>
      <protection/>
    </xf>
    <xf numFmtId="0" fontId="66" fillId="0" borderId="38" xfId="63" applyFont="1" applyBorder="1" applyAlignment="1" applyProtection="1">
      <alignment horizontal="left" wrapText="1" indent="1"/>
      <protection/>
    </xf>
    <xf numFmtId="3" fontId="66" fillId="0" borderId="42" xfId="63" applyNumberFormat="1" applyFont="1" applyBorder="1" applyAlignment="1" applyProtection="1">
      <alignment horizontal="right" wrapText="1"/>
      <protection/>
    </xf>
    <xf numFmtId="0" fontId="0" fillId="0" borderId="38" xfId="0" applyFont="1" applyBorder="1" applyAlignment="1">
      <alignment horizontal="right"/>
    </xf>
    <xf numFmtId="3" fontId="66" fillId="0" borderId="43" xfId="63" applyNumberFormat="1" applyFont="1" applyBorder="1" applyAlignment="1" applyProtection="1">
      <alignment horizontal="right" wrapText="1"/>
      <protection/>
    </xf>
    <xf numFmtId="0" fontId="7" fillId="0" borderId="44" xfId="67" applyFont="1" applyBorder="1" applyAlignment="1" applyProtection="1">
      <alignment horizontal="center" vertical="center" wrapText="1"/>
      <protection/>
    </xf>
    <xf numFmtId="0" fontId="0" fillId="12" borderId="35" xfId="0" applyFont="1" applyFill="1" applyBorder="1" applyAlignment="1">
      <alignment/>
    </xf>
    <xf numFmtId="0" fontId="0" fillId="12" borderId="36" xfId="0" applyFill="1" applyBorder="1" applyAlignment="1">
      <alignment/>
    </xf>
    <xf numFmtId="0" fontId="0" fillId="12" borderId="37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5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34" borderId="35" xfId="0" applyFont="1" applyFill="1" applyBorder="1" applyAlignment="1">
      <alignment/>
    </xf>
    <xf numFmtId="0" fontId="4" fillId="34" borderId="36" xfId="0" applyFont="1" applyFill="1" applyBorder="1" applyAlignment="1">
      <alignment/>
    </xf>
    <xf numFmtId="0" fontId="4" fillId="0" borderId="18" xfId="0" applyFont="1" applyBorder="1" applyAlignment="1">
      <alignment/>
    </xf>
    <xf numFmtId="0" fontId="7" fillId="0" borderId="34" xfId="67" applyFont="1" applyBorder="1" applyAlignment="1" applyProtection="1">
      <alignment horizontal="center" vertical="center" wrapText="1"/>
      <protection/>
    </xf>
    <xf numFmtId="0" fontId="7" fillId="0" borderId="34" xfId="67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>
      <alignment/>
    </xf>
    <xf numFmtId="1" fontId="0" fillId="0" borderId="34" xfId="0" applyNumberFormat="1" applyBorder="1" applyAlignment="1">
      <alignment/>
    </xf>
    <xf numFmtId="0" fontId="1" fillId="0" borderId="10" xfId="59" applyFont="1" applyBorder="1" applyAlignment="1">
      <alignment horizontal="center"/>
      <protection/>
    </xf>
    <xf numFmtId="166" fontId="2" fillId="0" borderId="0" xfId="59" applyNumberFormat="1" applyFont="1" applyBorder="1" applyAlignment="1">
      <alignment horizontal="center"/>
      <protection/>
    </xf>
    <xf numFmtId="9" fontId="0" fillId="0" borderId="0" xfId="76" applyFont="1" applyAlignment="1">
      <alignment/>
    </xf>
    <xf numFmtId="175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9" fontId="0" fillId="0" borderId="38" xfId="76" applyFont="1" applyFill="1" applyBorder="1" applyAlignment="1">
      <alignment/>
    </xf>
    <xf numFmtId="1" fontId="0" fillId="0" borderId="0" xfId="0" applyNumberFormat="1" applyFont="1" applyAlignment="1">
      <alignment/>
    </xf>
    <xf numFmtId="0" fontId="63" fillId="0" borderId="0" xfId="0" applyFont="1" applyFill="1" applyBorder="1" applyAlignment="1">
      <alignment/>
    </xf>
    <xf numFmtId="1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45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4" fillId="35" borderId="0" xfId="0" applyFont="1" applyFill="1" applyAlignment="1">
      <alignment horizontal="left"/>
    </xf>
    <xf numFmtId="0" fontId="4" fillId="0" borderId="0" xfId="0" applyFont="1" applyAlignment="1">
      <alignment wrapText="1"/>
    </xf>
    <xf numFmtId="0" fontId="63" fillId="0" borderId="46" xfId="0" applyFont="1" applyBorder="1" applyAlignment="1">
      <alignment wrapText="1"/>
    </xf>
    <xf numFmtId="0" fontId="63" fillId="0" borderId="0" xfId="0" applyFont="1" applyBorder="1" applyAlignment="1">
      <alignment wrapText="1"/>
    </xf>
    <xf numFmtId="0" fontId="0" fillId="0" borderId="36" xfId="0" applyFont="1" applyFill="1" applyBorder="1" applyAlignment="1">
      <alignment horizontal="left" wrapText="1"/>
    </xf>
    <xf numFmtId="0" fontId="0" fillId="0" borderId="38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46" xfId="0" applyBorder="1" applyAlignment="1">
      <alignment wrapText="1"/>
    </xf>
    <xf numFmtId="0" fontId="0" fillId="0" borderId="0" xfId="0" applyBorder="1" applyAlignment="1">
      <alignment wrapText="1"/>
    </xf>
    <xf numFmtId="0" fontId="63" fillId="0" borderId="47" xfId="0" applyFont="1" applyBorder="1" applyAlignment="1">
      <alignment wrapText="1"/>
    </xf>
    <xf numFmtId="0" fontId="63" fillId="0" borderId="32" xfId="0" applyFont="1" applyBorder="1" applyAlignment="1">
      <alignment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2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te" xfId="68"/>
    <cellStyle name="Note 2" xfId="69"/>
    <cellStyle name="Note 3" xfId="70"/>
    <cellStyle name="Note 4" xfId="71"/>
    <cellStyle name="Note 5" xfId="72"/>
    <cellStyle name="Note 6" xfId="73"/>
    <cellStyle name="Note 7" xfId="74"/>
    <cellStyle name="Output" xfId="75"/>
    <cellStyle name="Percent" xfId="76"/>
    <cellStyle name="Percent 2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525"/>
          <c:w val="0.773"/>
          <c:h val="0.92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'Data!'!$C$76:$AN$76</c:f>
              <c:strCache/>
            </c:strRef>
          </c:cat>
          <c:val>
            <c:numRef>
              <c:f>'Data!'!$C$83:$AW$83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'Data!'!$C$76:$AN$76</c:f>
              <c:strCache/>
            </c:strRef>
          </c:cat>
          <c:val>
            <c:numRef>
              <c:f>'Data!'!$C$84:$AW$84</c:f>
              <c:numCache/>
            </c:numRef>
          </c:val>
          <c:smooth val="0"/>
        </c:ser>
        <c:marker val="1"/>
        <c:axId val="50964910"/>
        <c:axId val="29450911"/>
      </c:lineChart>
      <c:catAx>
        <c:axId val="50964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450911"/>
        <c:crosses val="autoZero"/>
        <c:auto val="1"/>
        <c:lblOffset val="100"/>
        <c:tickLblSkip val="3"/>
        <c:noMultiLvlLbl val="0"/>
      </c:catAx>
      <c:valAx>
        <c:axId val="294509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649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5"/>
          <c:y val="0.4065"/>
          <c:w val="0.167"/>
          <c:h val="0.17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Impact of BCA Sequester on the Defense Budget</a:t>
            </a:r>
          </a:p>
        </c:rich>
      </c:tx>
      <c:layout>
        <c:manualLayout>
          <c:xMode val="factor"/>
          <c:yMode val="factor"/>
          <c:x val="0.011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084"/>
          <c:w val="0.838"/>
          <c:h val="0.80275"/>
        </c:manualLayout>
      </c:layout>
      <c:areaChart>
        <c:grouping val="standard"/>
        <c:varyColors val="0"/>
        <c:ser>
          <c:idx val="4"/>
          <c:order val="0"/>
          <c:tx>
            <c:v>War Funding (OCO)</c:v>
          </c:tx>
          <c:spPr>
            <a:solidFill>
              <a:srgbClr val="00B0F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'Data!'!$C$125:$AR$125</c:f>
              <c:numCache>
                <c:ptCount val="42"/>
                <c:pt idx="0">
                  <c:v>143.859</c:v>
                </c:pt>
                <c:pt idx="1">
                  <c:v>180.001</c:v>
                </c:pt>
                <c:pt idx="2">
                  <c:v>216.547</c:v>
                </c:pt>
                <c:pt idx="3">
                  <c:v>245.043</c:v>
                </c:pt>
                <c:pt idx="4">
                  <c:v>265.157</c:v>
                </c:pt>
                <c:pt idx="5">
                  <c:v>294.651</c:v>
                </c:pt>
                <c:pt idx="6">
                  <c:v>289.144</c:v>
                </c:pt>
                <c:pt idx="7">
                  <c:v>287.424</c:v>
                </c:pt>
                <c:pt idx="8">
                  <c:v>292.007</c:v>
                </c:pt>
                <c:pt idx="9">
                  <c:v>299.563</c:v>
                </c:pt>
                <c:pt idx="10">
                  <c:v>303.253</c:v>
                </c:pt>
                <c:pt idx="11">
                  <c:v>288.872</c:v>
                </c:pt>
                <c:pt idx="12">
                  <c:v>295.066</c:v>
                </c:pt>
                <c:pt idx="13">
                  <c:v>281.075</c:v>
                </c:pt>
                <c:pt idx="14">
                  <c:v>263.319</c:v>
                </c:pt>
                <c:pt idx="15">
                  <c:v>266.386</c:v>
                </c:pt>
                <c:pt idx="16">
                  <c:v>266.181</c:v>
                </c:pt>
                <c:pt idx="17">
                  <c:v>270.363</c:v>
                </c:pt>
                <c:pt idx="18">
                  <c:v>271.036</c:v>
                </c:pt>
                <c:pt idx="19">
                  <c:v>292.236</c:v>
                </c:pt>
                <c:pt idx="20">
                  <c:v>304.004</c:v>
                </c:pt>
                <c:pt idx="21">
                  <c:v>334.705</c:v>
                </c:pt>
                <c:pt idx="22">
                  <c:v>362.007</c:v>
                </c:pt>
                <c:pt idx="23">
                  <c:v>456.009</c:v>
                </c:pt>
                <c:pt idx="24">
                  <c:v>490.548</c:v>
                </c:pt>
                <c:pt idx="25">
                  <c:v>505.769</c:v>
                </c:pt>
                <c:pt idx="26">
                  <c:v>556.277</c:v>
                </c:pt>
                <c:pt idx="27">
                  <c:v>625.835</c:v>
                </c:pt>
                <c:pt idx="28">
                  <c:v>696.244</c:v>
                </c:pt>
                <c:pt idx="29">
                  <c:v>697.763</c:v>
                </c:pt>
                <c:pt idx="30">
                  <c:v>721.309</c:v>
                </c:pt>
                <c:pt idx="31">
                  <c:v>717.421</c:v>
                </c:pt>
                <c:pt idx="32">
                  <c:v>670</c:v>
                </c:pt>
              </c:numCache>
            </c:numRef>
          </c:val>
        </c:ser>
        <c:ser>
          <c:idx val="3"/>
          <c:order val="1"/>
          <c:spPr>
            <a:solidFill>
              <a:srgbClr val="00B0F0"/>
            </a:solidFill>
            <a:ln w="254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'Data!'!$C$127:$AR$127</c:f>
              <c:numCache>
                <c:ptCount val="42"/>
                <c:pt idx="32">
                  <c:v>670</c:v>
                </c:pt>
                <c:pt idx="33">
                  <c:v>663</c:v>
                </c:pt>
                <c:pt idx="34">
                  <c:v>675</c:v>
                </c:pt>
                <c:pt idx="35">
                  <c:v>687</c:v>
                </c:pt>
                <c:pt idx="36">
                  <c:v>700</c:v>
                </c:pt>
                <c:pt idx="37">
                  <c:v>715</c:v>
                </c:pt>
                <c:pt idx="38">
                  <c:v>731</c:v>
                </c:pt>
                <c:pt idx="39">
                  <c:v>746</c:v>
                </c:pt>
                <c:pt idx="40">
                  <c:v>763</c:v>
                </c:pt>
                <c:pt idx="41">
                  <c:v>780</c:v>
                </c:pt>
              </c:numCache>
            </c:numRef>
          </c:val>
        </c:ser>
        <c:ser>
          <c:idx val="1"/>
          <c:order val="2"/>
          <c:tx>
            <c:v>Base Budget only BCA Caps</c:v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'Data!'!$C$123:$AR$123</c:f>
              <c:numCache>
                <c:ptCount val="42"/>
                <c:pt idx="32">
                  <c:v>553.2</c:v>
                </c:pt>
                <c:pt idx="33">
                  <c:v>574.5</c:v>
                </c:pt>
                <c:pt idx="34">
                  <c:v>630.8</c:v>
                </c:pt>
                <c:pt idx="35">
                  <c:v>642.8</c:v>
                </c:pt>
                <c:pt idx="36">
                  <c:v>655.8</c:v>
                </c:pt>
                <c:pt idx="37">
                  <c:v>670.8</c:v>
                </c:pt>
                <c:pt idx="38">
                  <c:v>686.8</c:v>
                </c:pt>
                <c:pt idx="39">
                  <c:v>701.8</c:v>
                </c:pt>
                <c:pt idx="40">
                  <c:v>718.8</c:v>
                </c:pt>
                <c:pt idx="41">
                  <c:v>735.8</c:v>
                </c:pt>
              </c:numCache>
            </c:numRef>
          </c:val>
        </c:ser>
        <c:ser>
          <c:idx val="0"/>
          <c:order val="3"/>
          <c:tx>
            <c:v>Base Budget with Sequester</c:v>
          </c:tx>
          <c:spPr>
            <a:solidFill>
              <a:srgbClr val="7030A0"/>
            </a:solidFill>
            <a:ln w="25400">
              <a:solidFill>
                <a:srgbClr val="6600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'Data!'!$C$121:$AR$121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'Data!'!$C$122:$AR$122</c:f>
              <c:numCache>
                <c:ptCount val="42"/>
                <c:pt idx="32">
                  <c:v>553.2</c:v>
                </c:pt>
                <c:pt idx="33">
                  <c:v>520.5</c:v>
                </c:pt>
                <c:pt idx="34">
                  <c:v>575.8</c:v>
                </c:pt>
                <c:pt idx="35">
                  <c:v>587.8</c:v>
                </c:pt>
                <c:pt idx="36">
                  <c:v>600.8</c:v>
                </c:pt>
                <c:pt idx="37">
                  <c:v>616.8</c:v>
                </c:pt>
                <c:pt idx="38">
                  <c:v>631.8</c:v>
                </c:pt>
                <c:pt idx="39">
                  <c:v>647.8</c:v>
                </c:pt>
                <c:pt idx="40">
                  <c:v>663.8</c:v>
                </c:pt>
                <c:pt idx="41">
                  <c:v>680.8</c:v>
                </c:pt>
              </c:numCache>
            </c:numRef>
          </c:val>
        </c:ser>
        <c:ser>
          <c:idx val="2"/>
          <c:order val="4"/>
          <c:tx>
            <c:strRef>
              <c:f>'Data!'!$B$126</c:f>
              <c:strCache>
                <c:ptCount val="1"/>
                <c:pt idx="0">
                  <c:v>Historical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'Data!'!$C$126:$AR$126</c:f>
              <c:numCache>
                <c:ptCount val="42"/>
                <c:pt idx="0">
                  <c:v>143.859</c:v>
                </c:pt>
                <c:pt idx="1">
                  <c:v>180.001</c:v>
                </c:pt>
                <c:pt idx="2">
                  <c:v>216.547</c:v>
                </c:pt>
                <c:pt idx="3">
                  <c:v>245.043</c:v>
                </c:pt>
                <c:pt idx="4">
                  <c:v>265.157</c:v>
                </c:pt>
                <c:pt idx="5">
                  <c:v>294.651</c:v>
                </c:pt>
                <c:pt idx="6">
                  <c:v>289.144</c:v>
                </c:pt>
                <c:pt idx="7">
                  <c:v>287.424</c:v>
                </c:pt>
                <c:pt idx="8">
                  <c:v>292.007</c:v>
                </c:pt>
                <c:pt idx="9">
                  <c:v>299.563</c:v>
                </c:pt>
                <c:pt idx="10">
                  <c:v>303.253</c:v>
                </c:pt>
                <c:pt idx="11">
                  <c:v>288.872</c:v>
                </c:pt>
                <c:pt idx="12">
                  <c:v>295.066</c:v>
                </c:pt>
                <c:pt idx="13">
                  <c:v>281.075</c:v>
                </c:pt>
                <c:pt idx="14">
                  <c:v>263.319</c:v>
                </c:pt>
                <c:pt idx="15">
                  <c:v>266.386</c:v>
                </c:pt>
                <c:pt idx="16">
                  <c:v>266.181</c:v>
                </c:pt>
                <c:pt idx="17">
                  <c:v>270.363</c:v>
                </c:pt>
                <c:pt idx="18">
                  <c:v>271.036</c:v>
                </c:pt>
                <c:pt idx="19">
                  <c:v>292.236</c:v>
                </c:pt>
                <c:pt idx="20">
                  <c:v>304.004</c:v>
                </c:pt>
                <c:pt idx="21">
                  <c:v>334.705</c:v>
                </c:pt>
                <c:pt idx="22">
                  <c:v>328.207</c:v>
                </c:pt>
                <c:pt idx="23">
                  <c:v>374.809</c:v>
                </c:pt>
                <c:pt idx="24">
                  <c:v>396.448</c:v>
                </c:pt>
                <c:pt idx="25">
                  <c:v>398.169</c:v>
                </c:pt>
                <c:pt idx="26">
                  <c:v>434.87700000000007</c:v>
                </c:pt>
                <c:pt idx="27">
                  <c:v>454.93500000000006</c:v>
                </c:pt>
                <c:pt idx="28">
                  <c:v>510.54400000000004</c:v>
                </c:pt>
                <c:pt idx="29">
                  <c:v>542.663</c:v>
                </c:pt>
                <c:pt idx="30">
                  <c:v>556.009</c:v>
                </c:pt>
                <c:pt idx="31">
                  <c:v>549.321</c:v>
                </c:pt>
                <c:pt idx="32">
                  <c:v>553.2</c:v>
                </c:pt>
              </c:numCache>
            </c:numRef>
          </c:val>
        </c:ser>
        <c:axId val="2432856"/>
        <c:axId val="43380761"/>
      </c:areaChart>
      <c:catAx>
        <c:axId val="2432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80761"/>
        <c:crosses val="autoZero"/>
        <c:auto val="1"/>
        <c:lblOffset val="100"/>
        <c:tickLblSkip val="10"/>
        <c:tickMarkSkip val="2"/>
        <c:noMultiLvlLbl val="0"/>
      </c:catAx>
      <c:valAx>
        <c:axId val="433807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285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285750</xdr:colOff>
      <xdr:row>67</xdr:row>
      <xdr:rowOff>76200</xdr:rowOff>
    </xdr:from>
    <xdr:to>
      <xdr:col>56</xdr:col>
      <xdr:colOff>0</xdr:colOff>
      <xdr:row>80</xdr:row>
      <xdr:rowOff>133350</xdr:rowOff>
    </xdr:to>
    <xdr:graphicFrame>
      <xdr:nvGraphicFramePr>
        <xdr:cNvPr id="1" name="Chart 2"/>
        <xdr:cNvGraphicFramePr/>
      </xdr:nvGraphicFramePr>
      <xdr:xfrm>
        <a:off x="34366200" y="11191875"/>
        <a:ext cx="45910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0.8525</cdr:x>
      <cdr:y>0.1145</cdr:y>
    </cdr:from>
    <cdr:to>
      <cdr:x>0.99825</cdr:x>
      <cdr:y>0.1955</cdr:y>
    </cdr:to>
    <cdr:sp>
      <cdr:nvSpPr>
        <cdr:cNvPr id="1" name="Rectangular Callout 23"/>
        <cdr:cNvSpPr>
          <a:spLocks/>
        </cdr:cNvSpPr>
      </cdr:nvSpPr>
      <cdr:spPr>
        <a:xfrm>
          <a:off x="7467600" y="723900"/>
          <a:ext cx="1276350" cy="514350"/>
        </a:xfrm>
        <a:prstGeom prst="wedgeRectCallout">
          <a:avLst>
            <a:gd name="adj1" fmla="val -18638"/>
            <a:gd name="adj2" fmla="val 68124"/>
          </a:avLst>
        </a:prstGeom>
        <a:solidFill>
          <a:srgbClr val="FFFFFF"/>
        </a:solidFill>
        <a:ln w="15875" cmpd="sng">
          <a:solidFill>
            <a:srgbClr val="7F7F7F">
              <a:alpha val="5097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0.68275</cdr:x>
      <cdr:y>0.444</cdr:y>
    </cdr:from>
    <cdr:to>
      <cdr:x>0.71025</cdr:x>
      <cdr:y>0.8045</cdr:y>
    </cdr:to>
    <cdr:sp>
      <cdr:nvSpPr>
        <cdr:cNvPr id="2" name="Isosceles Triangle 15"/>
        <cdr:cNvSpPr>
          <a:spLocks/>
        </cdr:cNvSpPr>
      </cdr:nvSpPr>
      <cdr:spPr>
        <a:xfrm>
          <a:off x="5981700" y="2828925"/>
          <a:ext cx="238125" cy="2305050"/>
        </a:xfrm>
        <a:prstGeom prst="triangle">
          <a:avLst>
            <a:gd name="adj" fmla="val -36060"/>
          </a:avLst>
        </a:prstGeom>
        <a:solidFill>
          <a:srgbClr val="7030A0"/>
        </a:solidFill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0.08275</cdr:x>
      <cdr:y>0.82925</cdr:y>
    </cdr:from>
    <cdr:to>
      <cdr:x>0.9675</cdr:x>
      <cdr:y>0.83125</cdr:y>
    </cdr:to>
    <cdr:sp>
      <cdr:nvSpPr>
        <cdr:cNvPr id="3" name="Straight Connector 16"/>
        <cdr:cNvSpPr>
          <a:spLocks/>
        </cdr:cNvSpPr>
      </cdr:nvSpPr>
      <cdr:spPr>
        <a:xfrm flipV="1">
          <a:off x="723900" y="5295900"/>
          <a:ext cx="7753350" cy="95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0.83675</cdr:x>
      <cdr:y>0.85025</cdr:y>
    </cdr:from>
    <cdr:to>
      <cdr:x>0.93025</cdr:x>
      <cdr:y>0.91975</cdr:y>
    </cdr:to>
    <cdr:sp>
      <cdr:nvSpPr>
        <cdr:cNvPr id="4" name="TextBox 17"/>
        <cdr:cNvSpPr txBox="1">
          <a:spLocks noChangeArrowheads="1"/>
        </cdr:cNvSpPr>
      </cdr:nvSpPr>
      <cdr:spPr>
        <a:xfrm>
          <a:off x="7324725" y="5429250"/>
          <a:ext cx="8191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Office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Management and Budget; Department of Defense; Congressional Budget Office; CRS Report RL33110.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Note: War funding accounts for military and Overseas Contingency Operations (OCO).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0.09175</cdr:x>
      <cdr:y>0.11625</cdr:y>
    </cdr:from>
    <cdr:to>
      <cdr:x>0.2</cdr:x>
      <cdr:y>0.25625</cdr:y>
    </cdr:to>
    <cdr:sp>
      <cdr:nvSpPr>
        <cdr:cNvPr id="5" name="TextBox 18"/>
        <cdr:cNvSpPr txBox="1">
          <a:spLocks noChangeArrowheads="1"/>
        </cdr:cNvSpPr>
      </cdr:nvSpPr>
      <cdr:spPr>
        <a:xfrm>
          <a:off x="800100" y="742950"/>
          <a:ext cx="95250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Budget authority, in billions of current dollars</a:t>
          </a:r>
        </a:p>
      </cdr:txBody>
    </cdr:sp>
  </cdr:relSizeAnchor>
  <cdr:relSizeAnchor xmlns:cdr="http://schemas.openxmlformats.org/drawingml/2006/chartDrawing">
    <cdr:from>
      <cdr:x>0.08275</cdr:x>
      <cdr:y>0.8195</cdr:y>
    </cdr:from>
    <cdr:to>
      <cdr:x>0.9675</cdr:x>
      <cdr:y>0.8215</cdr:y>
    </cdr:to>
    <cdr:sp>
      <cdr:nvSpPr>
        <cdr:cNvPr id="6" name="Straight Connector 19"/>
        <cdr:cNvSpPr>
          <a:spLocks/>
        </cdr:cNvSpPr>
      </cdr:nvSpPr>
      <cdr:spPr>
        <a:xfrm flipV="1">
          <a:off x="723900" y="5229225"/>
          <a:ext cx="7753350" cy="95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0.0215</cdr:x>
      <cdr:y>0.83</cdr:y>
    </cdr:from>
    <cdr:to>
      <cdr:x>0.063</cdr:x>
      <cdr:y>0.93675</cdr:y>
    </cdr:to>
    <cdr:sp>
      <cdr:nvSpPr>
        <cdr:cNvPr id="7" name="TextBox 29"/>
        <cdr:cNvSpPr txBox="1">
          <a:spLocks noChangeArrowheads="1"/>
        </cdr:cNvSpPr>
      </cdr:nvSpPr>
      <cdr:spPr>
        <a:xfrm>
          <a:off x="180975" y="5295900"/>
          <a:ext cx="36195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FY</a:t>
          </a:r>
        </a:p>
      </cdr:txBody>
    </cdr:sp>
  </cdr:relSizeAnchor>
  <cdr:relSizeAnchor xmlns:cdr="http://schemas.openxmlformats.org/drawingml/2006/chartDrawing">
    <cdr:from>
      <cdr:x>0.31375</cdr:x>
      <cdr:y>0.652</cdr:y>
    </cdr:from>
    <cdr:to>
      <cdr:x>0.422</cdr:x>
      <cdr:y>0.7915</cdr:y>
    </cdr:to>
    <cdr:sp>
      <cdr:nvSpPr>
        <cdr:cNvPr id="8" name="TextBox 20"/>
        <cdr:cNvSpPr txBox="1">
          <a:spLocks noChangeArrowheads="1"/>
        </cdr:cNvSpPr>
      </cdr:nvSpPr>
      <cdr:spPr>
        <a:xfrm>
          <a:off x="2743200" y="4162425"/>
          <a:ext cx="95250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 Defense Budget </a:t>
          </a:r>
        </a:p>
      </cdr:txBody>
    </cdr:sp>
  </cdr:relSizeAnchor>
  <cdr:relSizeAnchor xmlns:cdr="http://schemas.openxmlformats.org/drawingml/2006/chartDrawing">
    <cdr:from>
      <cdr:x>0.749</cdr:x>
      <cdr:y>0.35775</cdr:y>
    </cdr:from>
    <cdr:to>
      <cdr:x>0.8565</cdr:x>
      <cdr:y>0.49725</cdr:y>
    </cdr:to>
    <cdr:sp>
      <cdr:nvSpPr>
        <cdr:cNvPr id="9" name="TextBox 24"/>
        <cdr:cNvSpPr txBox="1">
          <a:spLocks noChangeArrowheads="1"/>
        </cdr:cNvSpPr>
      </cdr:nvSpPr>
      <cdr:spPr>
        <a:xfrm rot="20280410">
          <a:off x="6562725" y="2286000"/>
          <a:ext cx="94297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BCA Caps
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&amp; Sequester</a:t>
          </a:r>
        </a:p>
      </cdr:txBody>
    </cdr:sp>
  </cdr:relSizeAnchor>
  <cdr:relSizeAnchor xmlns:cdr="http://schemas.openxmlformats.org/drawingml/2006/chartDrawing">
    <cdr:from>
      <cdr:x>0.73075</cdr:x>
      <cdr:y>0.284</cdr:y>
    </cdr:from>
    <cdr:to>
      <cdr:x>0.839</cdr:x>
      <cdr:y>0.324</cdr:y>
    </cdr:to>
    <cdr:sp>
      <cdr:nvSpPr>
        <cdr:cNvPr id="10" name="TextBox 25"/>
        <cdr:cNvSpPr txBox="1">
          <a:spLocks noChangeArrowheads="1"/>
        </cdr:cNvSpPr>
      </cdr:nvSpPr>
      <cdr:spPr>
        <a:xfrm rot="20096308">
          <a:off x="6400800" y="1809750"/>
          <a:ext cx="952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BCA Caps
</a:t>
          </a:r>
        </a:p>
      </cdr:txBody>
    </cdr:sp>
  </cdr:relSizeAnchor>
  <cdr:relSizeAnchor xmlns:cdr="http://schemas.openxmlformats.org/drawingml/2006/chartDrawing">
    <cdr:from>
      <cdr:x>0.679</cdr:x>
      <cdr:y>0.299</cdr:y>
    </cdr:from>
    <cdr:to>
      <cdr:x>0.688</cdr:x>
      <cdr:y>0.3715</cdr:y>
    </cdr:to>
    <cdr:sp>
      <cdr:nvSpPr>
        <cdr:cNvPr id="11" name="Rectangle 35"/>
        <cdr:cNvSpPr>
          <a:spLocks/>
        </cdr:cNvSpPr>
      </cdr:nvSpPr>
      <cdr:spPr>
        <a:xfrm>
          <a:off x="5943600" y="1905000"/>
          <a:ext cx="76200" cy="466725"/>
        </a:xfrm>
        <a:prstGeom prst="rect">
          <a:avLst/>
        </a:prstGeom>
        <a:solidFill>
          <a:srgbClr val="00B0F0"/>
        </a:solidFill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0.68725</cdr:x>
      <cdr:y>0.11675</cdr:y>
    </cdr:from>
    <cdr:to>
      <cdr:x>0.68725</cdr:x>
      <cdr:y>0.81725</cdr:y>
    </cdr:to>
    <cdr:sp>
      <cdr:nvSpPr>
        <cdr:cNvPr id="12" name="Straight Connector 27"/>
        <cdr:cNvSpPr>
          <a:spLocks/>
        </cdr:cNvSpPr>
      </cdr:nvSpPr>
      <cdr:spPr>
        <a:xfrm rot="5400000">
          <a:off x="6019800" y="742950"/>
          <a:ext cx="0" cy="4476750"/>
        </a:xfrm>
        <a:prstGeom prst="line">
          <a:avLst/>
        </a:prstGeom>
        <a:noFill/>
        <a:ln w="34925" cmpd="sng">
          <a:solidFill>
            <a:srgbClr val="000000">
              <a:alpha val="32940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</cdr:x>
      <cdr:y>0.6555</cdr:y>
    </cdr:from>
    <cdr:to>
      <cdr:x>0.80925</cdr:x>
      <cdr:y>0.795</cdr:y>
    </cdr:to>
    <cdr:sp>
      <cdr:nvSpPr>
        <cdr:cNvPr id="13" name="TextBox 21"/>
        <cdr:cNvSpPr txBox="1">
          <a:spLocks noChangeArrowheads="1"/>
        </cdr:cNvSpPr>
      </cdr:nvSpPr>
      <cdr:spPr>
        <a:xfrm>
          <a:off x="6134100" y="4181475"/>
          <a:ext cx="95250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Projection</a:t>
          </a:r>
        </a:p>
      </cdr:txBody>
    </cdr:sp>
  </cdr:relSizeAnchor>
  <cdr:relSizeAnchor xmlns:cdr="http://schemas.openxmlformats.org/drawingml/2006/chartDrawing">
    <cdr:from>
      <cdr:x>0.57675</cdr:x>
      <cdr:y>0.28675</cdr:y>
    </cdr:from>
    <cdr:to>
      <cdr:x>0.685</cdr:x>
      <cdr:y>0.42675</cdr:y>
    </cdr:to>
    <cdr:sp>
      <cdr:nvSpPr>
        <cdr:cNvPr id="14" name="TextBox 22"/>
        <cdr:cNvSpPr txBox="1">
          <a:spLocks noChangeArrowheads="1"/>
        </cdr:cNvSpPr>
      </cdr:nvSpPr>
      <cdr:spPr>
        <a:xfrm>
          <a:off x="5048250" y="1828800"/>
          <a:ext cx="95250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War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Funding</a:t>
          </a:r>
        </a:p>
      </cdr:txBody>
    </cdr:sp>
  </cdr:relSizeAnchor>
  <cdr:relSizeAnchor xmlns:cdr="http://schemas.openxmlformats.org/drawingml/2006/chartDrawing">
    <cdr:from>
      <cdr:x>0.85475</cdr:x>
      <cdr:y>0.284</cdr:y>
    </cdr:from>
    <cdr:to>
      <cdr:x>0.87875</cdr:x>
      <cdr:y>0.80375</cdr:y>
    </cdr:to>
    <cdr:sp>
      <cdr:nvSpPr>
        <cdr:cNvPr id="15" name="Right Brace 38"/>
        <cdr:cNvSpPr>
          <a:spLocks/>
        </cdr:cNvSpPr>
      </cdr:nvSpPr>
      <cdr:spPr>
        <a:xfrm>
          <a:off x="7486650" y="1809750"/>
          <a:ext cx="209550" cy="3324225"/>
        </a:xfrm>
        <a:prstGeom prst="rightBrace">
          <a:avLst/>
        </a:prstGeom>
        <a:noFill/>
        <a:ln w="22225" cmpd="sng">
          <a:solidFill>
            <a:srgbClr val="7030A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0.896</cdr:x>
      <cdr:y>0.241</cdr:y>
    </cdr:from>
    <cdr:to>
      <cdr:x>0.91775</cdr:x>
      <cdr:y>0.80325</cdr:y>
    </cdr:to>
    <cdr:sp>
      <cdr:nvSpPr>
        <cdr:cNvPr id="16" name="Right Brace 39"/>
        <cdr:cNvSpPr>
          <a:spLocks/>
        </cdr:cNvSpPr>
      </cdr:nvSpPr>
      <cdr:spPr>
        <a:xfrm>
          <a:off x="7848600" y="1533525"/>
          <a:ext cx="190500" cy="3590925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</cdr:x>
      <cdr:y>0.20375</cdr:y>
    </cdr:from>
    <cdr:to>
      <cdr:x>0.9595</cdr:x>
      <cdr:y>0.80525</cdr:y>
    </cdr:to>
    <cdr:sp>
      <cdr:nvSpPr>
        <cdr:cNvPr id="17" name="Right Brace 40"/>
        <cdr:cNvSpPr>
          <a:spLocks/>
        </cdr:cNvSpPr>
      </cdr:nvSpPr>
      <cdr:spPr>
        <a:xfrm>
          <a:off x="8143875" y="1295400"/>
          <a:ext cx="257175" cy="3848100"/>
        </a:xfrm>
        <a:prstGeom prst="rightBrace">
          <a:avLst/>
        </a:prstGeom>
        <a:noFill/>
        <a:ln w="22225" cmpd="sng">
          <a:solidFill>
            <a:srgbClr val="00B0F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0.87675</cdr:x>
      <cdr:y>0.10475</cdr:y>
    </cdr:from>
    <cdr:to>
      <cdr:x>0.975</cdr:x>
      <cdr:y>0.2425</cdr:y>
    </cdr:to>
    <cdr:sp>
      <cdr:nvSpPr>
        <cdr:cNvPr id="18" name="TextBox 41"/>
        <cdr:cNvSpPr txBox="1">
          <a:spLocks noChangeArrowheads="1"/>
        </cdr:cNvSpPr>
      </cdr:nvSpPr>
      <cdr:spPr>
        <a:xfrm>
          <a:off x="7677150" y="666750"/>
          <a:ext cx="8572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Projected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Spending Under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3 Scenarios</a:t>
          </a:r>
        </a:p>
      </cdr:txBody>
    </cdr:sp>
  </cdr:relSizeAnchor>
  <cdr:relSizeAnchor xmlns:cdr="http://schemas.openxmlformats.org/drawingml/2006/chartDrawing">
    <cdr:from>
      <cdr:x>0.93225</cdr:x>
      <cdr:y>0.1865</cdr:y>
    </cdr:from>
    <cdr:to>
      <cdr:x>0.98725</cdr:x>
      <cdr:y>0.31225</cdr:y>
    </cdr:to>
    <cdr:sp>
      <cdr:nvSpPr>
        <cdr:cNvPr id="19" name="TextBox 42"/>
        <cdr:cNvSpPr txBox="1">
          <a:spLocks noChangeArrowheads="1"/>
        </cdr:cNvSpPr>
      </cdr:nvSpPr>
      <cdr:spPr>
        <a:xfrm rot="5400000">
          <a:off x="8162925" y="1190625"/>
          <a:ext cx="4857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With  War,</a:t>
          </a:r>
          <a:r>
            <a:rPr lang="en-US" cap="none" sz="1400" b="1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 With BCA Caps, Witthout Sequester
</a:t>
          </a:r>
        </a:p>
      </cdr:txBody>
    </cdr:sp>
  </cdr:relSizeAnchor>
  <cdr:relSizeAnchor xmlns:cdr="http://schemas.openxmlformats.org/drawingml/2006/chartDrawing">
    <cdr:from>
      <cdr:x>0.8895</cdr:x>
      <cdr:y>0.27075</cdr:y>
    </cdr:from>
    <cdr:to>
      <cdr:x>0.94475</cdr:x>
      <cdr:y>0.3965</cdr:y>
    </cdr:to>
    <cdr:sp>
      <cdr:nvSpPr>
        <cdr:cNvPr id="20" name="TextBox 43"/>
        <cdr:cNvSpPr txBox="1">
          <a:spLocks noChangeArrowheads="1"/>
        </cdr:cNvSpPr>
      </cdr:nvSpPr>
      <cdr:spPr>
        <a:xfrm rot="5400000">
          <a:off x="7791450" y="1724025"/>
          <a:ext cx="4857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With BCA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Caps, Without  Sequester
</a:t>
          </a:r>
        </a:p>
      </cdr:txBody>
    </cdr:sp>
  </cdr:relSizeAnchor>
  <cdr:relSizeAnchor xmlns:cdr="http://schemas.openxmlformats.org/drawingml/2006/chartDrawing">
    <cdr:from>
      <cdr:x>0.85225</cdr:x>
      <cdr:y>0.44475</cdr:y>
    </cdr:from>
    <cdr:to>
      <cdr:x>0.90725</cdr:x>
      <cdr:y>0.5705</cdr:y>
    </cdr:to>
    <cdr:sp>
      <cdr:nvSpPr>
        <cdr:cNvPr id="21" name="TextBox 44"/>
        <cdr:cNvSpPr txBox="1">
          <a:spLocks noChangeArrowheads="1"/>
        </cdr:cNvSpPr>
      </cdr:nvSpPr>
      <cdr:spPr>
        <a:xfrm rot="5400000">
          <a:off x="7467600" y="2838450"/>
          <a:ext cx="4857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With Sequester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832256400" y="83225640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W130"/>
  <sheetViews>
    <sheetView zoomScale="50" zoomScaleNormal="50" zoomScalePageLayoutView="0" workbookViewId="0" topLeftCell="A1">
      <selection activeCell="B50" sqref="B50"/>
    </sheetView>
  </sheetViews>
  <sheetFormatPr defaultColWidth="9.140625" defaultRowHeight="12.75"/>
  <cols>
    <col min="2" max="2" width="49.8515625" style="0" customWidth="1"/>
    <col min="3" max="3" width="9.421875" style="0" bestFit="1" customWidth="1"/>
    <col min="4" max="27" width="10.421875" style="0" bestFit="1" customWidth="1"/>
    <col min="46" max="46" width="9.57421875" style="0" bestFit="1" customWidth="1"/>
  </cols>
  <sheetData>
    <row r="3" ht="12.75">
      <c r="C3" s="22" t="s">
        <v>22</v>
      </c>
    </row>
    <row r="4" spans="2:21" ht="13.5" thickBot="1">
      <c r="B4" s="18"/>
      <c r="C4" s="15">
        <v>2003</v>
      </c>
      <c r="D4" s="15">
        <v>2004</v>
      </c>
      <c r="E4" s="15">
        <v>2005</v>
      </c>
      <c r="F4" s="15">
        <v>2006</v>
      </c>
      <c r="G4" s="15">
        <v>2007</v>
      </c>
      <c r="H4" s="15">
        <v>2008</v>
      </c>
      <c r="I4" s="15">
        <v>2009</v>
      </c>
      <c r="J4" s="15">
        <v>2010</v>
      </c>
      <c r="K4" s="15">
        <v>2011</v>
      </c>
      <c r="L4" s="15">
        <v>2012</v>
      </c>
      <c r="M4" s="15">
        <v>2013</v>
      </c>
      <c r="N4" s="15">
        <v>2014</v>
      </c>
      <c r="O4" s="15">
        <v>2015</v>
      </c>
      <c r="P4" s="15">
        <v>2016</v>
      </c>
      <c r="Q4" s="15">
        <v>2017</v>
      </c>
      <c r="R4" s="15">
        <v>2018</v>
      </c>
      <c r="S4" s="15">
        <v>2019</v>
      </c>
      <c r="T4" s="15">
        <v>2020</v>
      </c>
      <c r="U4" s="16">
        <v>2021</v>
      </c>
    </row>
    <row r="5" spans="2:21" ht="13.5" thickTop="1">
      <c r="B5" s="19" t="s">
        <v>4</v>
      </c>
      <c r="C5" s="12">
        <v>455.008</v>
      </c>
      <c r="D5" s="12">
        <v>485.677</v>
      </c>
      <c r="E5" s="12">
        <v>499.848</v>
      </c>
      <c r="F5" s="12">
        <v>556.505</v>
      </c>
      <c r="G5" s="12">
        <v>622.366</v>
      </c>
      <c r="H5" s="12">
        <v>685.907</v>
      </c>
      <c r="I5" s="12">
        <v>694.977</v>
      </c>
      <c r="J5" s="12">
        <v>714.179</v>
      </c>
      <c r="K5" s="1"/>
      <c r="L5" s="1"/>
      <c r="M5" s="1"/>
      <c r="N5" s="1"/>
      <c r="O5" s="1"/>
      <c r="P5" s="1"/>
      <c r="Q5" s="1"/>
      <c r="R5" s="1"/>
      <c r="S5" s="1"/>
      <c r="T5" s="1"/>
      <c r="U5" s="11"/>
    </row>
    <row r="6" spans="2:21" ht="12.75">
      <c r="B6" s="46" t="s">
        <v>7</v>
      </c>
      <c r="C6" s="74">
        <v>77.4</v>
      </c>
      <c r="D6" s="74">
        <v>72.4</v>
      </c>
      <c r="E6" s="74">
        <v>102.6</v>
      </c>
      <c r="F6" s="74">
        <v>116.8</v>
      </c>
      <c r="G6" s="74">
        <v>164.9</v>
      </c>
      <c r="H6" s="74">
        <v>179.2</v>
      </c>
      <c r="I6" s="74">
        <v>148.3</v>
      </c>
      <c r="J6" s="74">
        <v>154.3</v>
      </c>
      <c r="K6" s="1"/>
      <c r="L6" s="1"/>
      <c r="M6" s="1"/>
      <c r="N6" s="1"/>
      <c r="O6" s="1"/>
      <c r="P6" s="1"/>
      <c r="Q6" s="1"/>
      <c r="R6" s="1"/>
      <c r="S6" s="1"/>
      <c r="T6" s="1"/>
      <c r="U6" s="11"/>
    </row>
    <row r="7" spans="2:21" ht="12.75">
      <c r="B7" s="19" t="s">
        <v>2</v>
      </c>
      <c r="C7" s="12">
        <v>377.60799999999995</v>
      </c>
      <c r="D7" s="12">
        <v>413.27700000000004</v>
      </c>
      <c r="E7" s="12">
        <v>397.24800000000005</v>
      </c>
      <c r="F7" s="12">
        <v>439.705</v>
      </c>
      <c r="G7" s="12">
        <v>457.466</v>
      </c>
      <c r="H7" s="12">
        <v>506.70700000000005</v>
      </c>
      <c r="I7" s="12">
        <v>546.6769999999999</v>
      </c>
      <c r="J7" s="12">
        <v>559.8789999999999</v>
      </c>
      <c r="K7" s="1"/>
      <c r="L7" s="1"/>
      <c r="M7" s="1"/>
      <c r="N7" s="1"/>
      <c r="O7" s="1"/>
      <c r="P7" s="1"/>
      <c r="Q7" s="1"/>
      <c r="R7" s="1"/>
      <c r="S7" s="1"/>
      <c r="T7" s="1"/>
      <c r="U7" s="11"/>
    </row>
    <row r="8" spans="2:21" ht="12.75"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1"/>
    </row>
    <row r="9" spans="2:21" ht="12.75">
      <c r="B9" s="19" t="s">
        <v>11</v>
      </c>
      <c r="C9" s="1"/>
      <c r="D9" s="1"/>
      <c r="E9" s="1"/>
      <c r="F9" s="1"/>
      <c r="G9" s="1"/>
      <c r="H9" s="1"/>
      <c r="I9" s="1"/>
      <c r="J9" s="1"/>
      <c r="K9" s="1">
        <v>552</v>
      </c>
      <c r="L9" s="1">
        <v>538</v>
      </c>
      <c r="M9" s="1">
        <v>546</v>
      </c>
      <c r="N9" s="1">
        <v>556</v>
      </c>
      <c r="O9" s="1">
        <v>566</v>
      </c>
      <c r="P9" s="1">
        <v>577</v>
      </c>
      <c r="Q9" s="1">
        <v>590</v>
      </c>
      <c r="R9" s="1">
        <v>603</v>
      </c>
      <c r="S9" s="1">
        <v>616</v>
      </c>
      <c r="T9" s="1">
        <v>630</v>
      </c>
      <c r="U9" s="11">
        <v>644</v>
      </c>
    </row>
    <row r="10" spans="2:21" ht="12.75">
      <c r="B10" s="19" t="s">
        <v>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>
        <v>-54</v>
      </c>
      <c r="N10" s="1">
        <v>-54</v>
      </c>
      <c r="O10" s="1">
        <v>-54</v>
      </c>
      <c r="P10" s="1">
        <v>-54</v>
      </c>
      <c r="Q10" s="1">
        <v>-54</v>
      </c>
      <c r="R10" s="1">
        <v>-54</v>
      </c>
      <c r="S10" s="1">
        <v>-54</v>
      </c>
      <c r="T10" s="1">
        <v>-54</v>
      </c>
      <c r="U10" s="11">
        <v>-54</v>
      </c>
    </row>
    <row r="11" spans="2:21" ht="12.75">
      <c r="B11" s="19" t="s">
        <v>5</v>
      </c>
      <c r="C11" s="1"/>
      <c r="D11" s="1"/>
      <c r="E11" s="1"/>
      <c r="F11" s="1"/>
      <c r="G11" s="1"/>
      <c r="H11" s="1"/>
      <c r="I11" s="1"/>
      <c r="J11" s="1"/>
      <c r="K11" s="1">
        <f aca="true" t="shared" si="0" ref="K11:U11">K9+K10</f>
        <v>552</v>
      </c>
      <c r="L11" s="1">
        <f t="shared" si="0"/>
        <v>538</v>
      </c>
      <c r="M11" s="1">
        <f t="shared" si="0"/>
        <v>492</v>
      </c>
      <c r="N11" s="1">
        <f t="shared" si="0"/>
        <v>502</v>
      </c>
      <c r="O11" s="1">
        <f t="shared" si="0"/>
        <v>512</v>
      </c>
      <c r="P11" s="1" t="s">
        <v>30</v>
      </c>
      <c r="Q11" s="1">
        <f t="shared" si="0"/>
        <v>536</v>
      </c>
      <c r="R11" s="1">
        <f t="shared" si="0"/>
        <v>549</v>
      </c>
      <c r="S11" s="1">
        <f t="shared" si="0"/>
        <v>562</v>
      </c>
      <c r="T11" s="1">
        <f t="shared" si="0"/>
        <v>576</v>
      </c>
      <c r="U11" s="11">
        <f t="shared" si="0"/>
        <v>590</v>
      </c>
    </row>
    <row r="12" spans="2:21" ht="12.75"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1"/>
    </row>
    <row r="13" spans="2:21" ht="12.75">
      <c r="B13" s="20" t="s">
        <v>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1"/>
    </row>
    <row r="14" spans="2:28" ht="12.75">
      <c r="B14" s="20" t="s">
        <v>14</v>
      </c>
      <c r="C14" s="13">
        <v>377.60799999999995</v>
      </c>
      <c r="D14" s="13">
        <v>413.27700000000004</v>
      </c>
      <c r="E14" s="13">
        <v>397.24800000000005</v>
      </c>
      <c r="F14" s="13">
        <v>439.705</v>
      </c>
      <c r="G14" s="13">
        <v>457.466</v>
      </c>
      <c r="H14" s="13">
        <v>506.70700000000005</v>
      </c>
      <c r="I14" s="13">
        <v>546.6769999999999</v>
      </c>
      <c r="J14" s="13">
        <v>559.8789999999999</v>
      </c>
      <c r="K14" s="1">
        <v>552</v>
      </c>
      <c r="L14" s="1">
        <v>538</v>
      </c>
      <c r="M14" s="25">
        <v>540.5023032893724</v>
      </c>
      <c r="N14" s="25">
        <v>549.8681427013477</v>
      </c>
      <c r="O14" s="25">
        <v>560.2090943599887</v>
      </c>
      <c r="P14" s="25">
        <v>571.2790483149837</v>
      </c>
      <c r="Q14" s="25">
        <v>583.8307395404547</v>
      </c>
      <c r="R14" s="25">
        <v>596.7961212345796</v>
      </c>
      <c r="S14" s="25">
        <v>610.1513796040275</v>
      </c>
      <c r="T14" s="25">
        <v>623.4655805467443</v>
      </c>
      <c r="U14" s="25">
        <v>636.7795033529723</v>
      </c>
      <c r="V14" s="42">
        <f>SUM(M14:U14)</f>
        <v>5272.881912944471</v>
      </c>
      <c r="W14" t="s">
        <v>9</v>
      </c>
      <c r="Y14" s="45">
        <f>(U14-L14)/L14</f>
        <v>0.18360502481965105</v>
      </c>
      <c r="Z14" s="22" t="s">
        <v>15</v>
      </c>
      <c r="AA14" s="22"/>
      <c r="AB14" s="22"/>
    </row>
    <row r="15" spans="2:28" ht="12.75">
      <c r="B15" s="20" t="s">
        <v>0</v>
      </c>
      <c r="C15" s="13">
        <v>377.60799999999995</v>
      </c>
      <c r="D15" s="13">
        <v>413.27700000000004</v>
      </c>
      <c r="E15" s="13">
        <v>397.24800000000005</v>
      </c>
      <c r="F15" s="13">
        <v>439.705</v>
      </c>
      <c r="G15" s="13">
        <v>457.466</v>
      </c>
      <c r="H15" s="13">
        <v>506.70700000000005</v>
      </c>
      <c r="I15" s="13">
        <v>546.6769999999999</v>
      </c>
      <c r="J15" s="13">
        <v>559.8789999999999</v>
      </c>
      <c r="K15" s="1">
        <v>552</v>
      </c>
      <c r="L15" s="1">
        <v>538</v>
      </c>
      <c r="M15" s="1">
        <v>492</v>
      </c>
      <c r="N15" s="1">
        <v>502</v>
      </c>
      <c r="O15" s="1">
        <v>512</v>
      </c>
      <c r="P15" s="1">
        <v>523</v>
      </c>
      <c r="Q15" s="1">
        <v>536</v>
      </c>
      <c r="R15" s="1">
        <v>549</v>
      </c>
      <c r="S15" s="1">
        <v>562</v>
      </c>
      <c r="T15" s="1">
        <v>576</v>
      </c>
      <c r="U15" s="11">
        <v>590</v>
      </c>
      <c r="V15" s="42">
        <f>SUM(M15:U15)</f>
        <v>4842</v>
      </c>
      <c r="W15" t="s">
        <v>9</v>
      </c>
      <c r="Y15" s="45">
        <f>(U15-L15)/L15</f>
        <v>0.09665427509293681</v>
      </c>
      <c r="Z15" s="22" t="s">
        <v>15</v>
      </c>
      <c r="AA15" s="22"/>
      <c r="AB15" s="22"/>
    </row>
    <row r="16" spans="2:22" ht="12.75"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>
        <f>L15-M15</f>
        <v>46</v>
      </c>
      <c r="N16" s="1"/>
      <c r="O16" s="1"/>
      <c r="P16" s="1"/>
      <c r="Q16" s="1"/>
      <c r="R16" s="1"/>
      <c r="S16" s="1"/>
      <c r="T16" s="1"/>
      <c r="U16" s="11"/>
      <c r="V16" s="42"/>
    </row>
    <row r="17" spans="2:22" ht="12.75">
      <c r="B17" s="20" t="s">
        <v>10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1"/>
      <c r="V17" s="42"/>
    </row>
    <row r="18" spans="2:23" ht="12.75">
      <c r="B18" s="20" t="s">
        <v>1</v>
      </c>
      <c r="C18" s="13">
        <f aca="true" t="shared" si="1" ref="C18:U18">C14/D34</f>
        <v>453.85576923076917</v>
      </c>
      <c r="D18" s="13">
        <f t="shared" si="1"/>
        <v>483.9309133489462</v>
      </c>
      <c r="E18" s="13">
        <f t="shared" si="1"/>
        <v>449.8844847112118</v>
      </c>
      <c r="F18" s="13">
        <f t="shared" si="1"/>
        <v>482.661909989023</v>
      </c>
      <c r="G18" s="13">
        <f t="shared" si="1"/>
        <v>488.2241195304162</v>
      </c>
      <c r="H18" s="13">
        <f t="shared" si="1"/>
        <v>520.7677286742036</v>
      </c>
      <c r="I18" s="13">
        <f t="shared" si="1"/>
        <v>563.5845360824742</v>
      </c>
      <c r="J18" s="13">
        <f t="shared" si="1"/>
        <v>567.8286004056795</v>
      </c>
      <c r="K18" s="13">
        <f t="shared" si="1"/>
        <v>552</v>
      </c>
      <c r="L18" s="13">
        <f t="shared" si="1"/>
        <v>530.0492610837439</v>
      </c>
      <c r="M18" s="13">
        <f t="shared" si="1"/>
        <v>523.2355307738359</v>
      </c>
      <c r="N18" s="13">
        <f t="shared" si="1"/>
        <v>522.6883485754255</v>
      </c>
      <c r="O18" s="13">
        <f t="shared" si="1"/>
        <v>521.609957504645</v>
      </c>
      <c r="P18" s="13">
        <f t="shared" si="1"/>
        <v>520.7648571695385</v>
      </c>
      <c r="Q18" s="13">
        <f t="shared" si="1"/>
        <v>520.3482527098527</v>
      </c>
      <c r="R18" s="13">
        <f t="shared" si="1"/>
        <v>520.3104805881252</v>
      </c>
      <c r="S18" s="13">
        <f t="shared" si="1"/>
        <v>520.6069791843238</v>
      </c>
      <c r="T18" s="13">
        <f t="shared" si="1"/>
        <v>520.4220204897698</v>
      </c>
      <c r="U18" s="23">
        <f t="shared" si="1"/>
        <v>520.2446922818401</v>
      </c>
      <c r="V18" s="42">
        <f>SUM(M18:U18)</f>
        <v>4690.231119277357</v>
      </c>
      <c r="W18" s="21" t="s">
        <v>9</v>
      </c>
    </row>
    <row r="19" spans="2:23" ht="12.75">
      <c r="B19" s="14" t="s">
        <v>0</v>
      </c>
      <c r="C19" s="17">
        <f aca="true" t="shared" si="2" ref="C19:U19">C15/D34</f>
        <v>453.85576923076917</v>
      </c>
      <c r="D19" s="17">
        <f t="shared" si="2"/>
        <v>483.9309133489462</v>
      </c>
      <c r="E19" s="17">
        <f t="shared" si="2"/>
        <v>449.8844847112118</v>
      </c>
      <c r="F19" s="17">
        <f t="shared" si="2"/>
        <v>482.661909989023</v>
      </c>
      <c r="G19" s="17">
        <f t="shared" si="2"/>
        <v>488.2241195304162</v>
      </c>
      <c r="H19" s="17">
        <f t="shared" si="2"/>
        <v>520.7677286742036</v>
      </c>
      <c r="I19" s="17">
        <f t="shared" si="2"/>
        <v>563.5845360824742</v>
      </c>
      <c r="J19" s="17">
        <f t="shared" si="2"/>
        <v>567.8286004056795</v>
      </c>
      <c r="K19" s="17">
        <f t="shared" si="2"/>
        <v>552</v>
      </c>
      <c r="L19" s="17">
        <f t="shared" si="2"/>
        <v>530.0492610837439</v>
      </c>
      <c r="M19" s="17">
        <f t="shared" si="2"/>
        <v>476.2826718296225</v>
      </c>
      <c r="N19" s="17">
        <f t="shared" si="2"/>
        <v>477.1863117870722</v>
      </c>
      <c r="O19" s="17">
        <f t="shared" si="2"/>
        <v>476.7225325884543</v>
      </c>
      <c r="P19" s="17">
        <f t="shared" si="2"/>
        <v>476.7547857793984</v>
      </c>
      <c r="Q19" s="17">
        <f t="shared" si="2"/>
        <v>477.7183600713012</v>
      </c>
      <c r="R19" s="17">
        <f t="shared" si="2"/>
        <v>478.6399302528335</v>
      </c>
      <c r="S19" s="17">
        <f t="shared" si="2"/>
        <v>479.52218430034134</v>
      </c>
      <c r="T19" s="17">
        <f t="shared" si="2"/>
        <v>480.80133555926545</v>
      </c>
      <c r="U19" s="24">
        <f t="shared" si="2"/>
        <v>482.0261437908497</v>
      </c>
      <c r="V19" s="42">
        <f>SUM(M19:U19)</f>
        <v>4305.654255959138</v>
      </c>
      <c r="W19" s="21" t="s">
        <v>9</v>
      </c>
    </row>
    <row r="20" spans="2:21" ht="12.75">
      <c r="B20" s="122" t="s">
        <v>29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</row>
    <row r="21" spans="2:21" ht="30.75" customHeight="1">
      <c r="B21" s="126" t="s">
        <v>13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</row>
    <row r="22" spans="2:21" ht="12.75" customHeight="1">
      <c r="B22" s="123" t="s">
        <v>8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</row>
    <row r="23" spans="2:21" ht="12.75">
      <c r="B23" s="125" t="s">
        <v>12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</row>
    <row r="25" spans="10:21" ht="13.5" thickBot="1">
      <c r="J25">
        <v>2010</v>
      </c>
      <c r="K25" s="26">
        <v>2011</v>
      </c>
      <c r="L25" s="26">
        <v>2012</v>
      </c>
      <c r="M25" s="26">
        <v>2013</v>
      </c>
      <c r="N25" s="26">
        <v>2014</v>
      </c>
      <c r="O25" s="26">
        <v>2015</v>
      </c>
      <c r="P25" s="26">
        <v>2016</v>
      </c>
      <c r="Q25" s="26">
        <v>2017</v>
      </c>
      <c r="R25" s="26">
        <v>2018</v>
      </c>
      <c r="S25" s="26">
        <v>2019</v>
      </c>
      <c r="T25" s="26">
        <v>2020</v>
      </c>
      <c r="U25" s="26">
        <v>2021</v>
      </c>
    </row>
    <row r="26" spans="7:21" ht="12.75" customHeight="1">
      <c r="G26" s="129" t="s">
        <v>16</v>
      </c>
      <c r="H26" s="130"/>
      <c r="I26" s="130"/>
      <c r="J26" s="47">
        <v>159</v>
      </c>
      <c r="K26" s="48">
        <v>165.377</v>
      </c>
      <c r="L26" s="48">
        <v>165.506</v>
      </c>
      <c r="M26" s="48">
        <v>166.44</v>
      </c>
      <c r="N26" s="48">
        <v>166.256</v>
      </c>
      <c r="O26" s="48">
        <v>166.802</v>
      </c>
      <c r="P26" s="48">
        <v>169.644</v>
      </c>
      <c r="Q26" s="48">
        <v>171.873</v>
      </c>
      <c r="R26" s="48">
        <v>174.295</v>
      </c>
      <c r="S26" s="48">
        <v>178.508</v>
      </c>
      <c r="T26" s="48">
        <v>182.323</v>
      </c>
      <c r="U26" s="49">
        <v>186.205</v>
      </c>
    </row>
    <row r="27" spans="7:21" ht="12.75">
      <c r="G27" s="127"/>
      <c r="H27" s="128"/>
      <c r="I27" s="128"/>
      <c r="J27" s="27"/>
      <c r="K27" s="28">
        <v>0</v>
      </c>
      <c r="L27" s="28">
        <v>18.343000000000004</v>
      </c>
      <c r="M27" s="28">
        <v>52.991000000000014</v>
      </c>
      <c r="N27" s="28">
        <v>85.612</v>
      </c>
      <c r="O27" s="28">
        <v>112.31700000000001</v>
      </c>
      <c r="P27" s="28">
        <v>128.991</v>
      </c>
      <c r="Q27" s="28">
        <v>136.274</v>
      </c>
      <c r="R27" s="28">
        <v>141.272</v>
      </c>
      <c r="S27" s="28">
        <v>145.508</v>
      </c>
      <c r="T27" s="28">
        <v>148.323</v>
      </c>
      <c r="U27" s="29">
        <v>152.205</v>
      </c>
    </row>
    <row r="28" spans="7:21" ht="12.75" customHeight="1">
      <c r="G28" s="120" t="s">
        <v>17</v>
      </c>
      <c r="H28" s="121"/>
      <c r="I28" s="121"/>
      <c r="J28" s="50">
        <v>159</v>
      </c>
      <c r="K28" s="51">
        <f>K26-K27</f>
        <v>165.377</v>
      </c>
      <c r="L28" s="52">
        <f aca="true" t="shared" si="3" ref="L28:U28">L26-L27</f>
        <v>147.163</v>
      </c>
      <c r="M28" s="52">
        <f t="shared" si="3"/>
        <v>113.44899999999998</v>
      </c>
      <c r="N28" s="52">
        <f t="shared" si="3"/>
        <v>80.644</v>
      </c>
      <c r="O28" s="52">
        <f t="shared" si="3"/>
        <v>54.484999999999985</v>
      </c>
      <c r="P28" s="52">
        <f t="shared" si="3"/>
        <v>40.65299999999999</v>
      </c>
      <c r="Q28" s="52">
        <f t="shared" si="3"/>
        <v>35.59899999999999</v>
      </c>
      <c r="R28" s="52">
        <f t="shared" si="3"/>
        <v>33.022999999999996</v>
      </c>
      <c r="S28" s="52">
        <f t="shared" si="3"/>
        <v>33</v>
      </c>
      <c r="T28" s="52">
        <f t="shared" si="3"/>
        <v>34</v>
      </c>
      <c r="U28" s="53">
        <f t="shared" si="3"/>
        <v>34</v>
      </c>
    </row>
    <row r="29" spans="7:25" ht="12.75" customHeight="1">
      <c r="G29" s="116" t="s">
        <v>18</v>
      </c>
      <c r="H29" s="117"/>
      <c r="I29" s="117"/>
      <c r="J29" s="34">
        <f>J15+J28</f>
        <v>718.8789999999999</v>
      </c>
      <c r="K29" s="13">
        <f aca="true" t="shared" si="4" ref="K29:U29">K15+K28</f>
        <v>717.377</v>
      </c>
      <c r="L29" s="13">
        <f t="shared" si="4"/>
        <v>685.163</v>
      </c>
      <c r="M29" s="13">
        <f t="shared" si="4"/>
        <v>605.449</v>
      </c>
      <c r="N29" s="13">
        <f t="shared" si="4"/>
        <v>582.644</v>
      </c>
      <c r="O29" s="13">
        <f t="shared" si="4"/>
        <v>566.485</v>
      </c>
      <c r="P29" s="13">
        <f t="shared" si="4"/>
        <v>563.653</v>
      </c>
      <c r="Q29" s="13">
        <f t="shared" si="4"/>
        <v>571.5989999999999</v>
      </c>
      <c r="R29" s="13">
        <f t="shared" si="4"/>
        <v>582.023</v>
      </c>
      <c r="S29" s="13">
        <f t="shared" si="4"/>
        <v>595</v>
      </c>
      <c r="T29" s="13">
        <f t="shared" si="4"/>
        <v>610</v>
      </c>
      <c r="U29" s="35">
        <f t="shared" si="4"/>
        <v>624</v>
      </c>
      <c r="V29" s="43">
        <f>(U29-J29)/J29</f>
        <v>-0.13198187733957997</v>
      </c>
      <c r="W29" s="119" t="s">
        <v>21</v>
      </c>
      <c r="X29" s="119"/>
      <c r="Y29" s="119"/>
    </row>
    <row r="30" spans="7:25" ht="12.75" customHeight="1" thickBot="1">
      <c r="G30" s="114" t="s">
        <v>19</v>
      </c>
      <c r="H30" s="115"/>
      <c r="I30" s="115"/>
      <c r="J30" s="30">
        <f>J26+J14</f>
        <v>718.8789999999999</v>
      </c>
      <c r="K30" s="31">
        <f aca="true" t="shared" si="5" ref="K30:U30">K9+K28</f>
        <v>717.377</v>
      </c>
      <c r="L30" s="32">
        <f t="shared" si="5"/>
        <v>685.163</v>
      </c>
      <c r="M30" s="32">
        <f t="shared" si="5"/>
        <v>659.449</v>
      </c>
      <c r="N30" s="32">
        <f t="shared" si="5"/>
        <v>636.644</v>
      </c>
      <c r="O30" s="32">
        <f t="shared" si="5"/>
        <v>620.485</v>
      </c>
      <c r="P30" s="32">
        <f t="shared" si="5"/>
        <v>617.653</v>
      </c>
      <c r="Q30" s="32">
        <f t="shared" si="5"/>
        <v>625.5989999999999</v>
      </c>
      <c r="R30" s="32">
        <f t="shared" si="5"/>
        <v>636.023</v>
      </c>
      <c r="S30" s="32">
        <f t="shared" si="5"/>
        <v>649</v>
      </c>
      <c r="T30" s="32">
        <f t="shared" si="5"/>
        <v>664</v>
      </c>
      <c r="U30" s="33">
        <f t="shared" si="5"/>
        <v>678</v>
      </c>
      <c r="V30" s="44">
        <f>(U30-J30)/J30</f>
        <v>-0.05686492441704363</v>
      </c>
      <c r="W30" s="22" t="s">
        <v>21</v>
      </c>
      <c r="X30" s="22"/>
      <c r="Y30" s="22"/>
    </row>
    <row r="31" spans="7:25" ht="13.5" thickBot="1">
      <c r="G31" s="38" t="s">
        <v>20</v>
      </c>
      <c r="H31" s="39"/>
      <c r="I31" s="39"/>
      <c r="J31" s="40">
        <f>J29/K34</f>
        <v>729.0862068965516</v>
      </c>
      <c r="K31" s="40">
        <f aca="true" t="shared" si="6" ref="K31:U31">K29/L34</f>
        <v>717.377</v>
      </c>
      <c r="L31" s="40">
        <f t="shared" si="6"/>
        <v>675.0374384236454</v>
      </c>
      <c r="M31" s="40">
        <f t="shared" si="6"/>
        <v>586.107454017425</v>
      </c>
      <c r="N31" s="40">
        <f t="shared" si="6"/>
        <v>553.8441064638783</v>
      </c>
      <c r="O31" s="40">
        <f t="shared" si="6"/>
        <v>527.4534450651769</v>
      </c>
      <c r="P31" s="40">
        <f t="shared" si="6"/>
        <v>513.8131267092069</v>
      </c>
      <c r="Q31" s="40">
        <f t="shared" si="6"/>
        <v>509.446524064171</v>
      </c>
      <c r="R31" s="40">
        <f t="shared" si="6"/>
        <v>507.4306887532694</v>
      </c>
      <c r="S31" s="40">
        <f t="shared" si="6"/>
        <v>507.67918088737207</v>
      </c>
      <c r="T31" s="40">
        <f t="shared" si="6"/>
        <v>509.18196994991655</v>
      </c>
      <c r="U31" s="41">
        <f t="shared" si="6"/>
        <v>509.80392156862746</v>
      </c>
      <c r="V31" s="45">
        <f>(U31-U30)/J31</f>
        <v>-0.23069436349278996</v>
      </c>
      <c r="W31" s="22" t="s">
        <v>21</v>
      </c>
      <c r="X31" s="22"/>
      <c r="Y31" s="22"/>
    </row>
    <row r="32" spans="7:22" ht="12.75">
      <c r="G32" s="21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7"/>
    </row>
    <row r="33" spans="4:22" ht="12.75">
      <c r="D33" s="4">
        <v>2003</v>
      </c>
      <c r="E33" s="2">
        <v>2004</v>
      </c>
      <c r="F33" s="2">
        <v>2005</v>
      </c>
      <c r="G33" s="2">
        <v>2006</v>
      </c>
      <c r="H33" s="2">
        <v>2007</v>
      </c>
      <c r="I33" s="4">
        <v>2008</v>
      </c>
      <c r="J33" s="2">
        <v>2009</v>
      </c>
      <c r="K33" s="2">
        <v>2010</v>
      </c>
      <c r="L33" s="2">
        <v>2011</v>
      </c>
      <c r="M33" s="2">
        <v>2012</v>
      </c>
      <c r="N33" s="9">
        <v>2013</v>
      </c>
      <c r="O33" s="2">
        <v>2014</v>
      </c>
      <c r="P33" s="2">
        <v>2015</v>
      </c>
      <c r="Q33" s="2">
        <v>2016</v>
      </c>
      <c r="R33" s="2">
        <v>2017</v>
      </c>
      <c r="S33" s="4">
        <v>2018</v>
      </c>
      <c r="T33" s="2">
        <v>2019</v>
      </c>
      <c r="U33" s="2">
        <v>2020</v>
      </c>
      <c r="V33" s="2">
        <v>2021</v>
      </c>
    </row>
    <row r="34" spans="4:22" ht="12.75">
      <c r="D34" s="7">
        <v>0.832</v>
      </c>
      <c r="E34" s="6">
        <v>0.854</v>
      </c>
      <c r="F34" s="6">
        <v>0.883</v>
      </c>
      <c r="G34" s="6">
        <v>0.911</v>
      </c>
      <c r="H34" s="6">
        <v>0.937</v>
      </c>
      <c r="I34" s="7">
        <v>0.973</v>
      </c>
      <c r="J34" s="6">
        <v>0.97</v>
      </c>
      <c r="K34" s="8">
        <v>0.986</v>
      </c>
      <c r="L34" s="6">
        <v>1</v>
      </c>
      <c r="M34" s="6">
        <v>1.015</v>
      </c>
      <c r="N34" s="10">
        <v>1.033</v>
      </c>
      <c r="O34" s="3">
        <v>1.052</v>
      </c>
      <c r="P34" s="3">
        <v>1.074</v>
      </c>
      <c r="Q34" s="3">
        <v>1.097</v>
      </c>
      <c r="R34" s="3">
        <v>1.122</v>
      </c>
      <c r="S34" s="5">
        <v>1.147</v>
      </c>
      <c r="T34" s="3">
        <v>1.172</v>
      </c>
      <c r="U34" s="3">
        <v>1.198</v>
      </c>
      <c r="V34" s="3">
        <v>1.224</v>
      </c>
    </row>
    <row r="37" spans="1:15" ht="12.75">
      <c r="A37" s="118" t="s">
        <v>27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</row>
    <row r="38" spans="2:10" ht="12.75">
      <c r="B38" s="65" t="s">
        <v>28</v>
      </c>
      <c r="C38" s="57"/>
      <c r="D38" s="57"/>
      <c r="E38" s="57"/>
      <c r="F38" s="57"/>
      <c r="G38" s="57"/>
      <c r="H38" s="57"/>
      <c r="I38" s="57"/>
      <c r="J38" s="58"/>
    </row>
    <row r="39" spans="1:10" ht="12.75">
      <c r="A39" s="72" t="s">
        <v>40</v>
      </c>
      <c r="B39" s="59">
        <v>2013</v>
      </c>
      <c r="C39" s="1">
        <v>2014</v>
      </c>
      <c r="D39" s="1">
        <v>2015</v>
      </c>
      <c r="E39" s="1">
        <v>2016</v>
      </c>
      <c r="F39" s="1">
        <v>2017</v>
      </c>
      <c r="G39" s="1">
        <v>2018</v>
      </c>
      <c r="H39" s="1">
        <v>2019</v>
      </c>
      <c r="I39" s="1">
        <v>2020</v>
      </c>
      <c r="J39" s="11">
        <v>2021</v>
      </c>
    </row>
    <row r="40" spans="1:10" ht="12.75">
      <c r="A40" s="73" t="s">
        <v>39</v>
      </c>
      <c r="B40" s="69">
        <v>86</v>
      </c>
      <c r="C40" s="52">
        <v>61</v>
      </c>
      <c r="D40" s="52">
        <v>43</v>
      </c>
      <c r="E40" s="52">
        <v>40</v>
      </c>
      <c r="F40" s="52">
        <v>40</v>
      </c>
      <c r="G40" s="52">
        <v>40</v>
      </c>
      <c r="H40" s="52">
        <v>40</v>
      </c>
      <c r="I40" s="52">
        <v>40</v>
      </c>
      <c r="J40" s="66">
        <v>40</v>
      </c>
    </row>
    <row r="41" spans="2:15" ht="12.75"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8"/>
    </row>
    <row r="42" spans="2:15" ht="12.75">
      <c r="B42" s="59" t="s">
        <v>23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1"/>
    </row>
    <row r="43" spans="2:15" ht="12.75">
      <c r="B43" s="59" t="s">
        <v>24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1"/>
    </row>
    <row r="44" spans="2:15" ht="12.75">
      <c r="B44" s="59" t="s">
        <v>25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1"/>
    </row>
    <row r="45" spans="2:15" ht="12.75">
      <c r="B45" s="59" t="s">
        <v>26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1"/>
    </row>
    <row r="46" spans="2:15" ht="12.75">
      <c r="B46" s="62" t="s">
        <v>38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4"/>
    </row>
    <row r="75" spans="2:44" ht="12.75">
      <c r="B75" s="80" t="s">
        <v>89</v>
      </c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2"/>
    </row>
    <row r="76" spans="2:40" ht="45">
      <c r="B76" s="83" t="s">
        <v>48</v>
      </c>
      <c r="C76" s="89" t="s">
        <v>49</v>
      </c>
      <c r="D76" s="89" t="s">
        <v>50</v>
      </c>
      <c r="E76" s="89" t="s">
        <v>51</v>
      </c>
      <c r="F76" s="89" t="s">
        <v>52</v>
      </c>
      <c r="G76" s="89" t="s">
        <v>53</v>
      </c>
      <c r="H76" s="89" t="s">
        <v>54</v>
      </c>
      <c r="I76" s="89" t="s">
        <v>55</v>
      </c>
      <c r="J76" s="89" t="s">
        <v>56</v>
      </c>
      <c r="K76" s="89" t="s">
        <v>57</v>
      </c>
      <c r="L76" s="89" t="s">
        <v>58</v>
      </c>
      <c r="M76" s="89" t="s">
        <v>59</v>
      </c>
      <c r="N76" s="89" t="s">
        <v>60</v>
      </c>
      <c r="O76" s="89" t="s">
        <v>61</v>
      </c>
      <c r="P76" s="89" t="s">
        <v>62</v>
      </c>
      <c r="Q76" s="89" t="s">
        <v>63</v>
      </c>
      <c r="R76" s="89" t="s">
        <v>64</v>
      </c>
      <c r="S76" s="89" t="s">
        <v>65</v>
      </c>
      <c r="T76" s="89" t="s">
        <v>66</v>
      </c>
      <c r="U76" s="89" t="s">
        <v>67</v>
      </c>
      <c r="V76" s="89" t="s">
        <v>68</v>
      </c>
      <c r="W76" s="89" t="s">
        <v>69</v>
      </c>
      <c r="X76" s="89" t="s">
        <v>70</v>
      </c>
      <c r="Y76" s="89" t="s">
        <v>71</v>
      </c>
      <c r="Z76" s="89" t="s">
        <v>72</v>
      </c>
      <c r="AA76" s="89" t="s">
        <v>73</v>
      </c>
      <c r="AB76" s="89" t="s">
        <v>74</v>
      </c>
      <c r="AC76" s="89" t="s">
        <v>75</v>
      </c>
      <c r="AD76" s="89" t="s">
        <v>76</v>
      </c>
      <c r="AE76" s="89" t="s">
        <v>77</v>
      </c>
      <c r="AF76" s="89" t="s">
        <v>78</v>
      </c>
      <c r="AG76" s="89" t="s">
        <v>79</v>
      </c>
      <c r="AH76" s="89" t="s">
        <v>80</v>
      </c>
      <c r="AI76" s="89" t="s">
        <v>81</v>
      </c>
      <c r="AJ76" s="89" t="s">
        <v>82</v>
      </c>
      <c r="AK76" s="89" t="s">
        <v>83</v>
      </c>
      <c r="AL76" s="89" t="s">
        <v>84</v>
      </c>
      <c r="AM76" s="89" t="s">
        <v>85</v>
      </c>
      <c r="AN76" s="84" t="s">
        <v>86</v>
      </c>
    </row>
    <row r="77" spans="2:40" ht="21.75" customHeight="1">
      <c r="B77" s="85" t="s">
        <v>87</v>
      </c>
      <c r="C77" s="88">
        <v>143859</v>
      </c>
      <c r="D77" s="88">
        <v>180001</v>
      </c>
      <c r="E77" s="88">
        <v>216547</v>
      </c>
      <c r="F77" s="88">
        <v>245043</v>
      </c>
      <c r="G77" s="88">
        <v>265157</v>
      </c>
      <c r="H77" s="88">
        <v>294651</v>
      </c>
      <c r="I77" s="88">
        <v>289144</v>
      </c>
      <c r="J77" s="88">
        <v>287424</v>
      </c>
      <c r="K77" s="88">
        <v>292007</v>
      </c>
      <c r="L77" s="88">
        <v>299563</v>
      </c>
      <c r="M77" s="88">
        <v>303253</v>
      </c>
      <c r="N77" s="88">
        <v>288872</v>
      </c>
      <c r="O77" s="88">
        <v>295066</v>
      </c>
      <c r="P77" s="88">
        <v>281075</v>
      </c>
      <c r="Q77" s="88">
        <v>263319</v>
      </c>
      <c r="R77" s="88">
        <v>266386</v>
      </c>
      <c r="S77" s="88">
        <v>266181</v>
      </c>
      <c r="T77" s="88">
        <v>270363</v>
      </c>
      <c r="U77" s="88">
        <v>271036</v>
      </c>
      <c r="V77" s="88">
        <v>292236</v>
      </c>
      <c r="W77" s="88">
        <v>304004</v>
      </c>
      <c r="X77" s="88">
        <v>334705</v>
      </c>
      <c r="Y77" s="88">
        <v>362007</v>
      </c>
      <c r="Z77" s="88">
        <v>456009</v>
      </c>
      <c r="AA77" s="88">
        <v>490548</v>
      </c>
      <c r="AB77" s="88">
        <v>505769</v>
      </c>
      <c r="AC77" s="88">
        <v>556277</v>
      </c>
      <c r="AD77" s="88">
        <v>625835</v>
      </c>
      <c r="AE77" s="88">
        <v>696244</v>
      </c>
      <c r="AF77" s="88">
        <v>697763</v>
      </c>
      <c r="AG77" s="88">
        <v>721309</v>
      </c>
      <c r="AH77" s="88">
        <v>717421</v>
      </c>
      <c r="AI77" s="88">
        <v>676687</v>
      </c>
      <c r="AJ77" s="88">
        <v>647421</v>
      </c>
      <c r="AK77" s="88">
        <v>566338</v>
      </c>
      <c r="AL77" s="88">
        <v>579042</v>
      </c>
      <c r="AM77" s="88">
        <v>589443</v>
      </c>
      <c r="AN77" s="86">
        <v>601312</v>
      </c>
    </row>
    <row r="78" spans="2:40" ht="12.75">
      <c r="B78" s="87" t="s">
        <v>88</v>
      </c>
      <c r="C78" s="1">
        <f aca="true" t="shared" si="7" ref="C78:AN78">C77/1000</f>
        <v>143.859</v>
      </c>
      <c r="D78" s="1">
        <f t="shared" si="7"/>
        <v>180.001</v>
      </c>
      <c r="E78" s="1">
        <f t="shared" si="7"/>
        <v>216.547</v>
      </c>
      <c r="F78" s="1">
        <f t="shared" si="7"/>
        <v>245.043</v>
      </c>
      <c r="G78" s="1">
        <f t="shared" si="7"/>
        <v>265.157</v>
      </c>
      <c r="H78" s="1">
        <f t="shared" si="7"/>
        <v>294.651</v>
      </c>
      <c r="I78" s="1">
        <f t="shared" si="7"/>
        <v>289.144</v>
      </c>
      <c r="J78" s="1">
        <f t="shared" si="7"/>
        <v>287.424</v>
      </c>
      <c r="K78" s="1">
        <f t="shared" si="7"/>
        <v>292.007</v>
      </c>
      <c r="L78" s="1">
        <f t="shared" si="7"/>
        <v>299.563</v>
      </c>
      <c r="M78" s="1">
        <f t="shared" si="7"/>
        <v>303.253</v>
      </c>
      <c r="N78" s="1">
        <f t="shared" si="7"/>
        <v>288.872</v>
      </c>
      <c r="O78" s="1">
        <f t="shared" si="7"/>
        <v>295.066</v>
      </c>
      <c r="P78" s="1">
        <f t="shared" si="7"/>
        <v>281.075</v>
      </c>
      <c r="Q78" s="1">
        <f t="shared" si="7"/>
        <v>263.319</v>
      </c>
      <c r="R78" s="1">
        <f t="shared" si="7"/>
        <v>266.386</v>
      </c>
      <c r="S78" s="1">
        <f t="shared" si="7"/>
        <v>266.181</v>
      </c>
      <c r="T78" s="1">
        <f t="shared" si="7"/>
        <v>270.363</v>
      </c>
      <c r="U78" s="1">
        <f t="shared" si="7"/>
        <v>271.036</v>
      </c>
      <c r="V78" s="1">
        <f t="shared" si="7"/>
        <v>292.236</v>
      </c>
      <c r="W78" s="1">
        <f t="shared" si="7"/>
        <v>304.004</v>
      </c>
      <c r="X78" s="1">
        <f t="shared" si="7"/>
        <v>334.705</v>
      </c>
      <c r="Y78" s="1">
        <f t="shared" si="7"/>
        <v>362.007</v>
      </c>
      <c r="Z78" s="1">
        <f t="shared" si="7"/>
        <v>456.009</v>
      </c>
      <c r="AA78" s="1">
        <f t="shared" si="7"/>
        <v>490.548</v>
      </c>
      <c r="AB78" s="1">
        <f t="shared" si="7"/>
        <v>505.769</v>
      </c>
      <c r="AC78" s="1">
        <f t="shared" si="7"/>
        <v>556.277</v>
      </c>
      <c r="AD78" s="1">
        <f t="shared" si="7"/>
        <v>625.835</v>
      </c>
      <c r="AE78" s="1">
        <f t="shared" si="7"/>
        <v>696.244</v>
      </c>
      <c r="AF78" s="1">
        <f t="shared" si="7"/>
        <v>697.763</v>
      </c>
      <c r="AG78" s="1">
        <f t="shared" si="7"/>
        <v>721.309</v>
      </c>
      <c r="AH78" s="1">
        <f t="shared" si="7"/>
        <v>717.421</v>
      </c>
      <c r="AI78" s="1">
        <f t="shared" si="7"/>
        <v>676.687</v>
      </c>
      <c r="AJ78" s="1">
        <f t="shared" si="7"/>
        <v>647.421</v>
      </c>
      <c r="AK78" s="1">
        <f t="shared" si="7"/>
        <v>566.338</v>
      </c>
      <c r="AL78" s="1">
        <f t="shared" si="7"/>
        <v>579.042</v>
      </c>
      <c r="AM78" s="1">
        <f t="shared" si="7"/>
        <v>589.443</v>
      </c>
      <c r="AN78" s="11">
        <f t="shared" si="7"/>
        <v>601.312</v>
      </c>
    </row>
    <row r="79" spans="2:44" ht="12.75">
      <c r="B79" s="67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4"/>
    </row>
    <row r="83" spans="3:49" ht="12.75">
      <c r="C83">
        <v>97.331</v>
      </c>
      <c r="D83">
        <v>110.15</v>
      </c>
      <c r="E83">
        <v>117.227</v>
      </c>
      <c r="F83">
        <v>126.467</v>
      </c>
      <c r="G83">
        <v>143.859</v>
      </c>
      <c r="H83">
        <v>180.001</v>
      </c>
      <c r="I83">
        <v>216.547</v>
      </c>
      <c r="J83">
        <v>245.043</v>
      </c>
      <c r="K83">
        <v>265.157</v>
      </c>
      <c r="L83">
        <v>294.651</v>
      </c>
      <c r="M83">
        <v>289.144</v>
      </c>
      <c r="N83">
        <v>287.424</v>
      </c>
      <c r="O83">
        <v>292.007</v>
      </c>
      <c r="P83">
        <v>299.563</v>
      </c>
      <c r="Q83">
        <v>303.253</v>
      </c>
      <c r="R83">
        <v>288.872</v>
      </c>
      <c r="S83">
        <v>295.066</v>
      </c>
      <c r="T83">
        <v>281.075</v>
      </c>
      <c r="U83">
        <v>263.319</v>
      </c>
      <c r="V83">
        <v>266.386</v>
      </c>
      <c r="W83">
        <v>266.181</v>
      </c>
      <c r="X83">
        <v>270.363</v>
      </c>
      <c r="Y83">
        <v>271.036</v>
      </c>
      <c r="Z83">
        <v>292.236</v>
      </c>
      <c r="AA83">
        <v>304.004</v>
      </c>
      <c r="AB83">
        <v>334.705</v>
      </c>
      <c r="AC83">
        <v>362.007</v>
      </c>
      <c r="AD83">
        <v>456.009</v>
      </c>
      <c r="AE83">
        <v>490.548</v>
      </c>
      <c r="AF83">
        <v>505.769</v>
      </c>
      <c r="AG83">
        <v>556.277</v>
      </c>
      <c r="AH83">
        <v>625.835</v>
      </c>
      <c r="AI83">
        <v>696.244</v>
      </c>
      <c r="AJ83">
        <v>697.763</v>
      </c>
      <c r="AK83">
        <v>721.309</v>
      </c>
      <c r="AL83" s="1">
        <v>711</v>
      </c>
      <c r="AM83" s="1">
        <v>670</v>
      </c>
      <c r="AN83" s="1">
        <v>609</v>
      </c>
      <c r="AO83" s="1">
        <v>620</v>
      </c>
      <c r="AP83" s="1">
        <v>632</v>
      </c>
      <c r="AQ83" s="1">
        <v>645</v>
      </c>
      <c r="AR83" s="1">
        <v>661</v>
      </c>
      <c r="AS83" s="1">
        <v>676</v>
      </c>
      <c r="AT83" s="1">
        <v>692</v>
      </c>
      <c r="AU83" s="1">
        <v>708</v>
      </c>
      <c r="AV83" s="1">
        <v>725</v>
      </c>
      <c r="AW83" s="1">
        <v>743</v>
      </c>
    </row>
    <row r="84" spans="3:49" ht="12.75">
      <c r="C84">
        <v>97.331</v>
      </c>
      <c r="D84">
        <v>110.15</v>
      </c>
      <c r="E84">
        <v>117.227</v>
      </c>
      <c r="F84">
        <v>126.467</v>
      </c>
      <c r="G84">
        <v>143.859</v>
      </c>
      <c r="H84">
        <v>180.001</v>
      </c>
      <c r="I84">
        <v>216.547</v>
      </c>
      <c r="J84">
        <v>245.043</v>
      </c>
      <c r="K84">
        <v>265.157</v>
      </c>
      <c r="L84">
        <v>294.651</v>
      </c>
      <c r="M84">
        <v>289.144</v>
      </c>
      <c r="N84">
        <v>287.424</v>
      </c>
      <c r="O84">
        <v>292.007</v>
      </c>
      <c r="P84">
        <v>299.563</v>
      </c>
      <c r="Q84">
        <v>303.253</v>
      </c>
      <c r="R84">
        <v>288.872</v>
      </c>
      <c r="S84">
        <v>295.066</v>
      </c>
      <c r="T84">
        <v>281.075</v>
      </c>
      <c r="U84">
        <v>263.319</v>
      </c>
      <c r="V84">
        <v>266.386</v>
      </c>
      <c r="W84">
        <v>266.181</v>
      </c>
      <c r="X84">
        <v>270.363</v>
      </c>
      <c r="Y84">
        <v>271.036</v>
      </c>
      <c r="Z84">
        <v>292.236</v>
      </c>
      <c r="AA84">
        <v>304.004</v>
      </c>
      <c r="AB84">
        <v>334.705</v>
      </c>
      <c r="AC84">
        <v>362.007</v>
      </c>
      <c r="AD84">
        <v>456.009</v>
      </c>
      <c r="AE84">
        <v>490.548</v>
      </c>
      <c r="AF84">
        <v>505.769</v>
      </c>
      <c r="AG84">
        <v>556.277</v>
      </c>
      <c r="AH84">
        <v>625.835</v>
      </c>
      <c r="AI84">
        <v>696.244</v>
      </c>
      <c r="AJ84">
        <v>697.763</v>
      </c>
      <c r="AK84">
        <v>721.309</v>
      </c>
      <c r="AL84" s="63">
        <v>711</v>
      </c>
      <c r="AM84" s="63">
        <v>670</v>
      </c>
      <c r="AN84" s="63">
        <v>663</v>
      </c>
      <c r="AO84" s="63">
        <v>675</v>
      </c>
      <c r="AP84" s="63">
        <v>687</v>
      </c>
      <c r="AQ84" s="63">
        <v>700</v>
      </c>
      <c r="AR84" s="63">
        <v>715</v>
      </c>
      <c r="AS84" s="63">
        <v>731</v>
      </c>
      <c r="AT84" s="63">
        <v>746</v>
      </c>
      <c r="AU84" s="63">
        <v>763</v>
      </c>
      <c r="AV84" s="63">
        <v>780</v>
      </c>
      <c r="AW84" s="63">
        <v>799</v>
      </c>
    </row>
    <row r="87" spans="2:14" ht="12.75">
      <c r="B87" s="90" t="s">
        <v>90</v>
      </c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2"/>
    </row>
    <row r="88" spans="2:14" ht="12.75">
      <c r="B88" s="61" t="s">
        <v>91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1"/>
    </row>
    <row r="89" spans="2:14" ht="12.75">
      <c r="B89" s="61" t="s">
        <v>40</v>
      </c>
      <c r="C89" s="79">
        <v>2001</v>
      </c>
      <c r="D89" s="79">
        <v>2002</v>
      </c>
      <c r="E89" s="79">
        <v>2003</v>
      </c>
      <c r="F89" s="79">
        <v>2004</v>
      </c>
      <c r="G89" s="79">
        <v>2005</v>
      </c>
      <c r="H89" s="79">
        <v>2006</v>
      </c>
      <c r="I89" s="79">
        <v>2007</v>
      </c>
      <c r="J89" s="79">
        <v>2008</v>
      </c>
      <c r="K89" s="79">
        <v>2009</v>
      </c>
      <c r="L89" s="79">
        <v>2010</v>
      </c>
      <c r="M89" s="95">
        <v>2011</v>
      </c>
      <c r="N89" s="96">
        <v>2012</v>
      </c>
    </row>
    <row r="90" spans="2:14" ht="12.75">
      <c r="B90" s="62" t="s">
        <v>92</v>
      </c>
      <c r="C90" s="63">
        <v>0</v>
      </c>
      <c r="D90" s="63">
        <v>33.8</v>
      </c>
      <c r="E90" s="63">
        <v>81.2</v>
      </c>
      <c r="F90" s="63">
        <v>94.1</v>
      </c>
      <c r="G90" s="63">
        <v>107.6</v>
      </c>
      <c r="H90" s="63">
        <v>121.4</v>
      </c>
      <c r="I90" s="63">
        <v>170.9</v>
      </c>
      <c r="J90" s="63">
        <v>185.7</v>
      </c>
      <c r="K90" s="63">
        <v>155.1</v>
      </c>
      <c r="L90" s="63">
        <v>165.3</v>
      </c>
      <c r="M90" s="93">
        <v>168.1</v>
      </c>
      <c r="N90" s="94">
        <v>131.7</v>
      </c>
    </row>
    <row r="93" spans="2:19" ht="12.75">
      <c r="B93" s="97" t="s">
        <v>41</v>
      </c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57"/>
      <c r="R93" s="57"/>
      <c r="S93" s="58"/>
    </row>
    <row r="94" spans="2:19" ht="12.75">
      <c r="B94" s="78" t="s">
        <v>33</v>
      </c>
      <c r="C94" s="60" t="s">
        <v>32</v>
      </c>
      <c r="D94" s="57"/>
      <c r="E94" s="57"/>
      <c r="F94" s="57"/>
      <c r="G94" s="57"/>
      <c r="H94" s="57"/>
      <c r="I94" s="58"/>
      <c r="J94" s="1"/>
      <c r="K94" s="1"/>
      <c r="L94" s="1"/>
      <c r="M94" s="1"/>
      <c r="N94" s="1"/>
      <c r="O94" s="1"/>
      <c r="P94" s="1"/>
      <c r="Q94" s="1"/>
      <c r="R94" s="1"/>
      <c r="S94" s="11"/>
    </row>
    <row r="95" spans="2:19" ht="12.75">
      <c r="B95" s="61" t="s">
        <v>31</v>
      </c>
      <c r="D95" s="1"/>
      <c r="F95" s="1"/>
      <c r="G95" s="1"/>
      <c r="H95" s="1"/>
      <c r="I95" s="11"/>
      <c r="J95" s="1"/>
      <c r="K95" s="1"/>
      <c r="L95" s="1"/>
      <c r="M95" s="1"/>
      <c r="N95" s="1"/>
      <c r="O95" s="1"/>
      <c r="P95" s="1"/>
      <c r="Q95" s="1"/>
      <c r="R95" s="1"/>
      <c r="S95" s="11"/>
    </row>
    <row r="96" spans="2:19" ht="12.75">
      <c r="B96" s="59"/>
      <c r="C96" s="79">
        <v>2012</v>
      </c>
      <c r="D96" s="79">
        <v>2013</v>
      </c>
      <c r="E96" s="79">
        <v>2014</v>
      </c>
      <c r="F96" s="79">
        <v>2015</v>
      </c>
      <c r="G96" s="79">
        <v>2016</v>
      </c>
      <c r="H96" s="99">
        <v>2017</v>
      </c>
      <c r="S96" s="11"/>
    </row>
    <row r="97" spans="2:19" ht="12.75">
      <c r="B97" s="70" t="s">
        <v>34</v>
      </c>
      <c r="C97" s="1">
        <v>676.7</v>
      </c>
      <c r="D97" s="1">
        <v>647.4</v>
      </c>
      <c r="E97" s="1">
        <v>610.5</v>
      </c>
      <c r="F97" s="1">
        <v>623.2</v>
      </c>
      <c r="G97" s="1">
        <v>633.6</v>
      </c>
      <c r="H97" s="11">
        <v>645.5</v>
      </c>
      <c r="S97" s="11"/>
    </row>
    <row r="98" spans="2:19" ht="12.75">
      <c r="B98" s="71" t="s">
        <v>35</v>
      </c>
      <c r="C98" s="52">
        <v>116.8</v>
      </c>
      <c r="D98" s="52">
        <v>88.5</v>
      </c>
      <c r="E98" s="52">
        <v>44.2</v>
      </c>
      <c r="F98" s="52">
        <v>44.2</v>
      </c>
      <c r="G98" s="52">
        <v>44.2</v>
      </c>
      <c r="H98" s="66">
        <v>44.2</v>
      </c>
      <c r="S98" s="64"/>
    </row>
    <row r="99" spans="2:19" ht="12.75">
      <c r="B99" s="56" t="s">
        <v>37</v>
      </c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8"/>
    </row>
    <row r="100" spans="2:19" ht="12.75">
      <c r="B100" s="59" t="s">
        <v>36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1"/>
    </row>
    <row r="101" spans="2:19" ht="12.75">
      <c r="B101" s="59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1"/>
    </row>
    <row r="102" spans="2:19" ht="12.75">
      <c r="B102" s="67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4"/>
    </row>
    <row r="103" spans="2:16" ht="12.75">
      <c r="B103" s="75" t="s">
        <v>42</v>
      </c>
      <c r="C103" s="76"/>
      <c r="D103" s="76"/>
      <c r="E103" s="76"/>
      <c r="F103" s="77" t="s">
        <v>45</v>
      </c>
      <c r="G103" s="76"/>
      <c r="H103" s="76"/>
      <c r="I103" s="76"/>
      <c r="J103" s="76"/>
      <c r="K103" s="76"/>
      <c r="L103" s="76"/>
      <c r="M103" s="76"/>
      <c r="N103" s="76"/>
      <c r="O103" s="76"/>
      <c r="P103" s="76"/>
    </row>
    <row r="104" spans="2:16" ht="12.75">
      <c r="B104" s="78" t="s">
        <v>43</v>
      </c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8"/>
    </row>
    <row r="105" spans="2:16" ht="12.75">
      <c r="B105" s="59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1"/>
    </row>
    <row r="106" spans="2:16" ht="12.75">
      <c r="B106" s="61" t="s">
        <v>44</v>
      </c>
      <c r="C106" s="79">
        <v>2011</v>
      </c>
      <c r="D106" s="79">
        <v>2012</v>
      </c>
      <c r="E106" s="79">
        <v>2013</v>
      </c>
      <c r="F106" s="79">
        <v>2014</v>
      </c>
      <c r="G106" s="79">
        <v>2015</v>
      </c>
      <c r="H106" s="79">
        <v>2016</v>
      </c>
      <c r="I106" s="79">
        <v>2017</v>
      </c>
      <c r="J106" s="79">
        <v>2018</v>
      </c>
      <c r="K106" s="79">
        <v>2019</v>
      </c>
      <c r="L106" s="79">
        <v>2020</v>
      </c>
      <c r="M106" s="79">
        <v>2021</v>
      </c>
      <c r="N106" s="79">
        <v>2022</v>
      </c>
      <c r="O106" s="1"/>
      <c r="P106" s="11"/>
    </row>
    <row r="107" spans="2:16" ht="12.75">
      <c r="B107" s="61" t="s">
        <v>46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1"/>
    </row>
    <row r="108" spans="2:16" ht="12.75">
      <c r="B108" s="59"/>
      <c r="C108" s="1">
        <v>711</v>
      </c>
      <c r="D108" s="1">
        <v>670</v>
      </c>
      <c r="E108" s="1">
        <v>609</v>
      </c>
      <c r="F108" s="1">
        <v>620</v>
      </c>
      <c r="G108" s="1">
        <v>632</v>
      </c>
      <c r="H108" s="1">
        <v>645</v>
      </c>
      <c r="I108" s="1">
        <v>661</v>
      </c>
      <c r="J108" s="1">
        <v>676</v>
      </c>
      <c r="K108" s="1">
        <v>692</v>
      </c>
      <c r="L108" s="1">
        <v>708</v>
      </c>
      <c r="M108" s="1">
        <v>725</v>
      </c>
      <c r="N108" s="1">
        <v>743</v>
      </c>
      <c r="O108" s="1"/>
      <c r="P108" s="11"/>
    </row>
    <row r="109" spans="2:16" ht="12.75">
      <c r="B109" s="59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1"/>
    </row>
    <row r="110" spans="2:16" ht="12.75">
      <c r="B110" s="61" t="s">
        <v>47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1"/>
    </row>
    <row r="111" spans="2:16" ht="12.75">
      <c r="B111" s="67"/>
      <c r="C111" s="63">
        <v>711</v>
      </c>
      <c r="D111" s="63">
        <v>670</v>
      </c>
      <c r="E111" s="63">
        <v>663</v>
      </c>
      <c r="F111" s="63">
        <v>675</v>
      </c>
      <c r="G111" s="63">
        <v>687</v>
      </c>
      <c r="H111" s="63">
        <v>700</v>
      </c>
      <c r="I111" s="63">
        <v>715</v>
      </c>
      <c r="J111" s="63">
        <v>731</v>
      </c>
      <c r="K111" s="63">
        <v>746</v>
      </c>
      <c r="L111" s="63">
        <v>763</v>
      </c>
      <c r="M111" s="63">
        <v>780</v>
      </c>
      <c r="N111" s="63">
        <v>799</v>
      </c>
      <c r="O111" s="63"/>
      <c r="P111" s="64"/>
    </row>
    <row r="113" spans="2:44" ht="15">
      <c r="B113" s="54"/>
      <c r="C113" s="100" t="s">
        <v>49</v>
      </c>
      <c r="D113" s="100" t="s">
        <v>50</v>
      </c>
      <c r="E113" s="100" t="s">
        <v>51</v>
      </c>
      <c r="F113" s="100" t="s">
        <v>52</v>
      </c>
      <c r="G113" s="100" t="s">
        <v>53</v>
      </c>
      <c r="H113" s="100" t="s">
        <v>54</v>
      </c>
      <c r="I113" s="100" t="s">
        <v>55</v>
      </c>
      <c r="J113" s="100" t="s">
        <v>56</v>
      </c>
      <c r="K113" s="100" t="s">
        <v>57</v>
      </c>
      <c r="L113" s="100" t="s">
        <v>58</v>
      </c>
      <c r="M113" s="100" t="s">
        <v>59</v>
      </c>
      <c r="N113" s="100" t="s">
        <v>60</v>
      </c>
      <c r="O113" s="100" t="s">
        <v>61</v>
      </c>
      <c r="P113" s="100" t="s">
        <v>62</v>
      </c>
      <c r="Q113" s="100" t="s">
        <v>63</v>
      </c>
      <c r="R113" s="100" t="s">
        <v>64</v>
      </c>
      <c r="S113" s="100" t="s">
        <v>65</v>
      </c>
      <c r="T113" s="100" t="s">
        <v>66</v>
      </c>
      <c r="U113" s="100" t="s">
        <v>67</v>
      </c>
      <c r="V113" s="100" t="s">
        <v>68</v>
      </c>
      <c r="W113" s="100" t="s">
        <v>69</v>
      </c>
      <c r="X113" s="100" t="s">
        <v>70</v>
      </c>
      <c r="Y113" s="100" t="s">
        <v>71</v>
      </c>
      <c r="Z113" s="100" t="s">
        <v>72</v>
      </c>
      <c r="AA113" s="100" t="s">
        <v>73</v>
      </c>
      <c r="AB113" s="100" t="s">
        <v>74</v>
      </c>
      <c r="AC113" s="100" t="s">
        <v>75</v>
      </c>
      <c r="AD113" s="100" t="s">
        <v>76</v>
      </c>
      <c r="AE113" s="100" t="s">
        <v>77</v>
      </c>
      <c r="AF113" s="100" t="s">
        <v>78</v>
      </c>
      <c r="AG113" s="100" t="s">
        <v>79</v>
      </c>
      <c r="AH113" s="100" t="s">
        <v>80</v>
      </c>
      <c r="AI113" s="100">
        <v>2012</v>
      </c>
      <c r="AJ113" s="100">
        <v>2013</v>
      </c>
      <c r="AK113" s="100">
        <v>2014</v>
      </c>
      <c r="AL113" s="100">
        <v>2015</v>
      </c>
      <c r="AM113" s="100">
        <v>2016</v>
      </c>
      <c r="AN113" s="100">
        <v>2017</v>
      </c>
      <c r="AO113" s="101">
        <v>2018</v>
      </c>
      <c r="AP113" s="101">
        <v>2019</v>
      </c>
      <c r="AQ113" s="101">
        <v>2020</v>
      </c>
      <c r="AR113" s="101">
        <v>2021</v>
      </c>
    </row>
    <row r="114" spans="2:44" ht="19.5" customHeight="1">
      <c r="B114" s="55"/>
      <c r="C114" s="54">
        <v>143.859</v>
      </c>
      <c r="D114" s="54">
        <v>180.001</v>
      </c>
      <c r="E114" s="54">
        <v>216.547</v>
      </c>
      <c r="F114" s="54">
        <v>245.043</v>
      </c>
      <c r="G114" s="54">
        <v>265.157</v>
      </c>
      <c r="H114" s="54">
        <v>294.651</v>
      </c>
      <c r="I114" s="54">
        <v>289.144</v>
      </c>
      <c r="J114" s="54">
        <v>287.424</v>
      </c>
      <c r="K114" s="54">
        <v>292.007</v>
      </c>
      <c r="L114" s="54">
        <v>299.563</v>
      </c>
      <c r="M114" s="54">
        <v>303.253</v>
      </c>
      <c r="N114" s="54">
        <v>288.872</v>
      </c>
      <c r="O114" s="54">
        <v>295.066</v>
      </c>
      <c r="P114" s="54">
        <v>281.075</v>
      </c>
      <c r="Q114" s="54">
        <v>263.319</v>
      </c>
      <c r="R114" s="54">
        <v>266.386</v>
      </c>
      <c r="S114" s="54">
        <v>266.181</v>
      </c>
      <c r="T114" s="54">
        <v>270.363</v>
      </c>
      <c r="U114" s="54">
        <v>271.036</v>
      </c>
      <c r="V114" s="54">
        <v>292.236</v>
      </c>
      <c r="W114" s="54">
        <v>304.004</v>
      </c>
      <c r="X114" s="54">
        <v>334.705</v>
      </c>
      <c r="Y114" s="54">
        <v>362.007</v>
      </c>
      <c r="Z114" s="54">
        <v>456.009</v>
      </c>
      <c r="AA114" s="54">
        <v>490.548</v>
      </c>
      <c r="AB114" s="54">
        <v>505.769</v>
      </c>
      <c r="AC114" s="54">
        <v>556.277</v>
      </c>
      <c r="AD114" s="54">
        <v>625.835</v>
      </c>
      <c r="AE114" s="54">
        <v>696.244</v>
      </c>
      <c r="AF114" s="54">
        <v>697.763</v>
      </c>
      <c r="AG114" s="54">
        <v>721.309</v>
      </c>
      <c r="AH114" s="54">
        <v>717.421</v>
      </c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</row>
    <row r="115" spans="2:44" ht="18" customHeight="1">
      <c r="B115" s="55" t="s">
        <v>98</v>
      </c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>
        <v>717.421</v>
      </c>
      <c r="AI115" s="54">
        <v>670</v>
      </c>
      <c r="AJ115" s="54">
        <v>609</v>
      </c>
      <c r="AK115" s="54">
        <v>620</v>
      </c>
      <c r="AL115" s="54">
        <v>632</v>
      </c>
      <c r="AM115" s="54">
        <v>645</v>
      </c>
      <c r="AN115" s="54">
        <v>661</v>
      </c>
      <c r="AO115" s="54">
        <v>676</v>
      </c>
      <c r="AP115" s="54">
        <v>692</v>
      </c>
      <c r="AQ115" s="54">
        <v>708</v>
      </c>
      <c r="AR115" s="54">
        <v>725</v>
      </c>
    </row>
    <row r="116" spans="2:44" ht="18.75" customHeight="1">
      <c r="B116" s="55" t="s">
        <v>95</v>
      </c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>
        <v>717.421</v>
      </c>
      <c r="AI116" s="54">
        <v>670</v>
      </c>
      <c r="AJ116" s="54">
        <v>663</v>
      </c>
      <c r="AK116" s="54">
        <v>675</v>
      </c>
      <c r="AL116" s="54">
        <v>687</v>
      </c>
      <c r="AM116" s="54">
        <v>700</v>
      </c>
      <c r="AN116" s="54">
        <v>715</v>
      </c>
      <c r="AO116" s="54">
        <v>731</v>
      </c>
      <c r="AP116" s="54">
        <v>746</v>
      </c>
      <c r="AQ116" s="54">
        <v>763</v>
      </c>
      <c r="AR116" s="54">
        <v>780</v>
      </c>
    </row>
    <row r="117" spans="2:44" ht="21.75" customHeight="1">
      <c r="B117" s="102" t="s">
        <v>93</v>
      </c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>
        <v>0</v>
      </c>
      <c r="Y117" s="54">
        <v>33.8</v>
      </c>
      <c r="Z117" s="54">
        <v>81.2</v>
      </c>
      <c r="AA117" s="54">
        <v>94.1</v>
      </c>
      <c r="AB117" s="54">
        <v>107.6</v>
      </c>
      <c r="AC117" s="54">
        <v>121.4</v>
      </c>
      <c r="AD117" s="54">
        <v>170.9</v>
      </c>
      <c r="AE117" s="54">
        <v>185.7</v>
      </c>
      <c r="AF117" s="54">
        <v>155.1</v>
      </c>
      <c r="AG117" s="54">
        <v>165.3</v>
      </c>
      <c r="AH117" s="54">
        <v>168.1</v>
      </c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</row>
    <row r="118" spans="2:44" ht="20.25" customHeight="1">
      <c r="B118" s="102" t="s">
        <v>94</v>
      </c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73">
        <v>116.8</v>
      </c>
      <c r="AJ118" s="73">
        <v>88.5</v>
      </c>
      <c r="AK118" s="73">
        <v>44.2</v>
      </c>
      <c r="AL118" s="73">
        <v>44.2</v>
      </c>
      <c r="AM118" s="73">
        <v>44.2</v>
      </c>
      <c r="AN118" s="73">
        <v>44.2</v>
      </c>
      <c r="AO118" s="68">
        <v>44.2</v>
      </c>
      <c r="AP118" s="68">
        <v>44.2</v>
      </c>
      <c r="AQ118" s="68">
        <v>44.2</v>
      </c>
      <c r="AR118" s="68">
        <v>44.2</v>
      </c>
    </row>
    <row r="121" spans="2:44" ht="15">
      <c r="B121" s="54"/>
      <c r="C121" s="100" t="s">
        <v>49</v>
      </c>
      <c r="D121" s="100" t="s">
        <v>50</v>
      </c>
      <c r="E121" s="100" t="s">
        <v>51</v>
      </c>
      <c r="F121" s="100" t="s">
        <v>52</v>
      </c>
      <c r="G121" s="100" t="s">
        <v>53</v>
      </c>
      <c r="H121" s="100" t="s">
        <v>54</v>
      </c>
      <c r="I121" s="100" t="s">
        <v>55</v>
      </c>
      <c r="J121" s="100" t="s">
        <v>56</v>
      </c>
      <c r="K121" s="100" t="s">
        <v>57</v>
      </c>
      <c r="L121" s="100" t="s">
        <v>58</v>
      </c>
      <c r="M121" s="100" t="s">
        <v>59</v>
      </c>
      <c r="N121" s="100" t="s">
        <v>60</v>
      </c>
      <c r="O121" s="100" t="s">
        <v>61</v>
      </c>
      <c r="P121" s="100" t="s">
        <v>62</v>
      </c>
      <c r="Q121" s="100" t="s">
        <v>63</v>
      </c>
      <c r="R121" s="100" t="s">
        <v>64</v>
      </c>
      <c r="S121" s="100" t="s">
        <v>65</v>
      </c>
      <c r="T121" s="100" t="s">
        <v>66</v>
      </c>
      <c r="U121" s="100" t="s">
        <v>67</v>
      </c>
      <c r="V121" s="100" t="s">
        <v>68</v>
      </c>
      <c r="W121" s="100" t="s">
        <v>69</v>
      </c>
      <c r="X121" s="100" t="s">
        <v>70</v>
      </c>
      <c r="Y121" s="100" t="s">
        <v>71</v>
      </c>
      <c r="Z121" s="100" t="s">
        <v>72</v>
      </c>
      <c r="AA121" s="100" t="s">
        <v>73</v>
      </c>
      <c r="AB121" s="100" t="s">
        <v>74</v>
      </c>
      <c r="AC121" s="100" t="s">
        <v>75</v>
      </c>
      <c r="AD121" s="100" t="s">
        <v>76</v>
      </c>
      <c r="AE121" s="100" t="s">
        <v>77</v>
      </c>
      <c r="AF121" s="100" t="s">
        <v>78</v>
      </c>
      <c r="AG121" s="100" t="s">
        <v>79</v>
      </c>
      <c r="AH121" s="100" t="s">
        <v>80</v>
      </c>
      <c r="AI121" s="100">
        <v>2012</v>
      </c>
      <c r="AJ121" s="100">
        <v>2013</v>
      </c>
      <c r="AK121" s="100">
        <v>2014</v>
      </c>
      <c r="AL121" s="100">
        <v>2015</v>
      </c>
      <c r="AM121" s="100">
        <v>2016</v>
      </c>
      <c r="AN121" s="100">
        <v>2017</v>
      </c>
      <c r="AO121" s="101">
        <v>2018</v>
      </c>
      <c r="AP121" s="101">
        <v>2019</v>
      </c>
      <c r="AQ121" s="101">
        <v>2020</v>
      </c>
      <c r="AR121" s="101">
        <v>2021</v>
      </c>
    </row>
    <row r="122" spans="2:46" ht="12.75">
      <c r="B122" s="55" t="s">
        <v>97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>
        <f aca="true" t="shared" si="8" ref="AI122:AQ122">AI115-AI118</f>
        <v>553.2</v>
      </c>
      <c r="AJ122" s="103">
        <f>AJ115-AJ118</f>
        <v>520.5</v>
      </c>
      <c r="AK122" s="103">
        <f t="shared" si="8"/>
        <v>575.8</v>
      </c>
      <c r="AL122" s="103">
        <f t="shared" si="8"/>
        <v>587.8</v>
      </c>
      <c r="AM122" s="103">
        <f t="shared" si="8"/>
        <v>600.8</v>
      </c>
      <c r="AN122" s="103">
        <f t="shared" si="8"/>
        <v>616.8</v>
      </c>
      <c r="AO122" s="103">
        <f t="shared" si="8"/>
        <v>631.8</v>
      </c>
      <c r="AP122" s="103">
        <f t="shared" si="8"/>
        <v>647.8</v>
      </c>
      <c r="AQ122" s="103">
        <f t="shared" si="8"/>
        <v>663.8</v>
      </c>
      <c r="AR122" s="103">
        <f>AR115-AR118</f>
        <v>680.8</v>
      </c>
      <c r="AS122" s="110">
        <f>SUM(AJ122:AR122)</f>
        <v>5525.900000000001</v>
      </c>
      <c r="AT122" s="109"/>
    </row>
    <row r="123" spans="2:46" ht="12.75">
      <c r="B123" s="55" t="s">
        <v>96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>
        <v>553.2</v>
      </c>
      <c r="AJ123" s="103">
        <f aca="true" t="shared" si="9" ref="AJ123:AR123">AJ116-AJ118</f>
        <v>574.5</v>
      </c>
      <c r="AK123" s="103">
        <f t="shared" si="9"/>
        <v>630.8</v>
      </c>
      <c r="AL123" s="103">
        <f t="shared" si="9"/>
        <v>642.8</v>
      </c>
      <c r="AM123" s="103">
        <f t="shared" si="9"/>
        <v>655.8</v>
      </c>
      <c r="AN123" s="103">
        <f t="shared" si="9"/>
        <v>670.8</v>
      </c>
      <c r="AO123" s="103">
        <f t="shared" si="9"/>
        <v>686.8</v>
      </c>
      <c r="AP123" s="103">
        <f t="shared" si="9"/>
        <v>701.8</v>
      </c>
      <c r="AQ123" s="103">
        <f t="shared" si="9"/>
        <v>718.8</v>
      </c>
      <c r="AR123" s="103">
        <f t="shared" si="9"/>
        <v>735.8</v>
      </c>
      <c r="AS123" s="36">
        <f>SUM(AJ123:AR123)</f>
        <v>6017.900000000001</v>
      </c>
      <c r="AT123" s="109"/>
    </row>
    <row r="124" spans="2:48" ht="12.75">
      <c r="B124" s="55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T124" s="107"/>
      <c r="AU124" s="106"/>
      <c r="AV124" s="108"/>
    </row>
    <row r="125" spans="2:48" ht="12.75">
      <c r="B125" s="55" t="s">
        <v>99</v>
      </c>
      <c r="C125" s="103">
        <v>143.859</v>
      </c>
      <c r="D125" s="103">
        <v>180.001</v>
      </c>
      <c r="E125" s="103">
        <v>216.547</v>
      </c>
      <c r="F125" s="103">
        <v>245.043</v>
      </c>
      <c r="G125" s="103">
        <v>265.157</v>
      </c>
      <c r="H125" s="103">
        <v>294.651</v>
      </c>
      <c r="I125" s="103">
        <v>289.144</v>
      </c>
      <c r="J125" s="103">
        <v>287.424</v>
      </c>
      <c r="K125" s="103">
        <v>292.007</v>
      </c>
      <c r="L125" s="103">
        <v>299.563</v>
      </c>
      <c r="M125" s="103">
        <v>303.253</v>
      </c>
      <c r="N125" s="103">
        <v>288.872</v>
      </c>
      <c r="O125" s="103">
        <v>295.066</v>
      </c>
      <c r="P125" s="103">
        <v>281.075</v>
      </c>
      <c r="Q125" s="103">
        <v>263.319</v>
      </c>
      <c r="R125" s="103">
        <v>266.386</v>
      </c>
      <c r="S125" s="103">
        <v>266.181</v>
      </c>
      <c r="T125" s="103">
        <v>270.363</v>
      </c>
      <c r="U125" s="103">
        <v>271.036</v>
      </c>
      <c r="V125" s="103">
        <v>292.236</v>
      </c>
      <c r="W125" s="103">
        <v>304.004</v>
      </c>
      <c r="X125" s="103">
        <v>334.705</v>
      </c>
      <c r="Y125" s="103">
        <v>362.007</v>
      </c>
      <c r="Z125" s="103">
        <v>456.009</v>
      </c>
      <c r="AA125" s="103">
        <v>490.548</v>
      </c>
      <c r="AB125" s="103">
        <v>505.769</v>
      </c>
      <c r="AC125" s="103">
        <v>556.277</v>
      </c>
      <c r="AD125" s="103">
        <v>625.835</v>
      </c>
      <c r="AE125" s="103">
        <v>696.244</v>
      </c>
      <c r="AF125" s="103">
        <v>697.763</v>
      </c>
      <c r="AG125" s="103">
        <v>721.309</v>
      </c>
      <c r="AH125" s="103">
        <v>717.421</v>
      </c>
      <c r="AI125" s="103">
        <v>670</v>
      </c>
      <c r="AJ125" s="103"/>
      <c r="AK125" s="54"/>
      <c r="AL125" s="54"/>
      <c r="AM125" s="54"/>
      <c r="AN125" s="54"/>
      <c r="AO125" s="54"/>
      <c r="AP125" s="54"/>
      <c r="AQ125" s="54"/>
      <c r="AR125" s="54"/>
      <c r="AT125" s="107"/>
      <c r="AU125" s="106"/>
      <c r="AV125" s="108"/>
    </row>
    <row r="126" spans="2:44" ht="12.75">
      <c r="B126" s="55" t="s">
        <v>100</v>
      </c>
      <c r="C126" s="103">
        <v>143.859</v>
      </c>
      <c r="D126" s="103">
        <v>180.001</v>
      </c>
      <c r="E126" s="103">
        <v>216.547</v>
      </c>
      <c r="F126" s="103">
        <v>245.043</v>
      </c>
      <c r="G126" s="103">
        <v>265.157</v>
      </c>
      <c r="H126" s="103">
        <v>294.651</v>
      </c>
      <c r="I126" s="103">
        <v>289.144</v>
      </c>
      <c r="J126" s="103">
        <v>287.424</v>
      </c>
      <c r="K126" s="103">
        <v>292.007</v>
      </c>
      <c r="L126" s="103">
        <v>299.563</v>
      </c>
      <c r="M126" s="103">
        <v>303.253</v>
      </c>
      <c r="N126" s="103">
        <v>288.872</v>
      </c>
      <c r="O126" s="103">
        <v>295.066</v>
      </c>
      <c r="P126" s="103">
        <v>281.075</v>
      </c>
      <c r="Q126" s="103">
        <v>263.319</v>
      </c>
      <c r="R126" s="103">
        <v>266.386</v>
      </c>
      <c r="S126" s="103">
        <v>266.181</v>
      </c>
      <c r="T126" s="103">
        <v>270.363</v>
      </c>
      <c r="U126" s="103">
        <v>271.036</v>
      </c>
      <c r="V126" s="103">
        <v>292.236</v>
      </c>
      <c r="W126" s="103">
        <v>304.004</v>
      </c>
      <c r="X126" s="103">
        <v>334.705</v>
      </c>
      <c r="Y126" s="103">
        <v>328.207</v>
      </c>
      <c r="Z126" s="103">
        <v>374.809</v>
      </c>
      <c r="AA126" s="103">
        <v>396.448</v>
      </c>
      <c r="AB126" s="103">
        <v>398.169</v>
      </c>
      <c r="AC126" s="103">
        <v>434.87700000000007</v>
      </c>
      <c r="AD126" s="103">
        <v>454.93500000000006</v>
      </c>
      <c r="AE126" s="103">
        <v>510.54400000000004</v>
      </c>
      <c r="AF126" s="103">
        <v>542.663</v>
      </c>
      <c r="AG126" s="103">
        <v>556.009</v>
      </c>
      <c r="AH126" s="103">
        <v>549.321</v>
      </c>
      <c r="AI126" s="103">
        <v>553.2</v>
      </c>
      <c r="AJ126" s="54"/>
      <c r="AK126" s="54"/>
      <c r="AL126" s="54"/>
      <c r="AM126" s="54"/>
      <c r="AN126" s="54"/>
      <c r="AO126" s="54"/>
      <c r="AP126" s="54"/>
      <c r="AQ126" s="54"/>
      <c r="AR126" s="54"/>
    </row>
    <row r="127" spans="2:45" ht="12.75">
      <c r="B127" s="21" t="s">
        <v>101</v>
      </c>
      <c r="AH127" s="112"/>
      <c r="AI127" s="112">
        <v>670</v>
      </c>
      <c r="AJ127" s="112">
        <v>663</v>
      </c>
      <c r="AK127" s="113">
        <v>675</v>
      </c>
      <c r="AL127" s="113">
        <v>687</v>
      </c>
      <c r="AM127" s="113">
        <v>700</v>
      </c>
      <c r="AN127" s="113">
        <v>715</v>
      </c>
      <c r="AO127" s="113">
        <v>731</v>
      </c>
      <c r="AP127" s="113">
        <v>746</v>
      </c>
      <c r="AQ127" s="113">
        <v>763</v>
      </c>
      <c r="AR127" s="113">
        <v>780</v>
      </c>
      <c r="AS127" s="104"/>
    </row>
    <row r="128" spans="34:45" ht="12.75">
      <c r="AH128" s="1"/>
      <c r="AI128" s="1">
        <v>670</v>
      </c>
      <c r="AJ128" s="1">
        <v>609</v>
      </c>
      <c r="AK128" s="1">
        <v>620</v>
      </c>
      <c r="AL128" s="1">
        <v>632</v>
      </c>
      <c r="AM128" s="1">
        <v>645</v>
      </c>
      <c r="AN128" s="1">
        <v>661</v>
      </c>
      <c r="AO128" s="1">
        <v>676</v>
      </c>
      <c r="AP128" s="1">
        <v>692</v>
      </c>
      <c r="AQ128" s="1">
        <v>708</v>
      </c>
      <c r="AR128" s="1">
        <v>725</v>
      </c>
      <c r="AS128" s="1">
        <v>743</v>
      </c>
    </row>
    <row r="129" ht="12.75">
      <c r="AS129" s="105"/>
    </row>
    <row r="130" spans="35:44" ht="12.75">
      <c r="AI130" s="52">
        <v>116.8</v>
      </c>
      <c r="AJ130" s="52">
        <v>88.5</v>
      </c>
      <c r="AK130" s="52">
        <v>44.2</v>
      </c>
      <c r="AL130" s="52">
        <v>44.2</v>
      </c>
      <c r="AM130" s="52">
        <v>44.2</v>
      </c>
      <c r="AN130" s="66">
        <v>44.2</v>
      </c>
      <c r="AO130" s="52">
        <v>44.2</v>
      </c>
      <c r="AP130" s="52">
        <v>44.2</v>
      </c>
      <c r="AQ130" s="66">
        <v>44.2</v>
      </c>
      <c r="AR130" s="111">
        <v>44.2</v>
      </c>
    </row>
  </sheetData>
  <sheetProtection/>
  <mergeCells count="11">
    <mergeCell ref="G26:I26"/>
    <mergeCell ref="G30:I30"/>
    <mergeCell ref="G29:I29"/>
    <mergeCell ref="A37:O37"/>
    <mergeCell ref="W29:Y29"/>
    <mergeCell ref="G28:I28"/>
    <mergeCell ref="B20:U20"/>
    <mergeCell ref="B22:U22"/>
    <mergeCell ref="B23:U23"/>
    <mergeCell ref="B21:U21"/>
    <mergeCell ref="G27:I2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V22" sqref="V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Networkalliance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cpreble</dc:creator>
  <cp:keywords/>
  <dc:description/>
  <cp:lastModifiedBy>rrachmat</cp:lastModifiedBy>
  <cp:lastPrinted>2012-08-20T21:08:28Z</cp:lastPrinted>
  <dcterms:created xsi:type="dcterms:W3CDTF">2011-11-28T19:35:42Z</dcterms:created>
  <dcterms:modified xsi:type="dcterms:W3CDTF">2012-08-21T14:52:45Z</dcterms:modified>
  <cp:category/>
  <cp:version/>
  <cp:contentType/>
  <cp:contentStatus/>
</cp:coreProperties>
</file>