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8.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autoCompressPictures="0" defaultThemeVersion="124226"/>
  <mc:AlternateContent xmlns:mc="http://schemas.openxmlformats.org/markup-compatibility/2006">
    <mc:Choice Requires="x15">
      <x15ac:absPath xmlns:x15ac="http://schemas.microsoft.com/office/spreadsheetml/2010/11/ac" url="C:\Users\acastillo\Desktop\Vero Projects\Charts\9.9.14 CBO Update\"/>
    </mc:Choice>
  </mc:AlternateContent>
  <bookViews>
    <workbookView xWindow="0" yWindow="0" windowWidth="25605" windowHeight="15555" tabRatio="951" activeTab="5"/>
  </bookViews>
  <sheets>
    <sheet name="C1b. Outlays and Revenues" sheetId="44" r:id="rId1"/>
    <sheet name="C2. Revenue Components" sheetId="38" r:id="rId2"/>
    <sheet name="C3. Outlay Components" sheetId="27" r:id="rId3"/>
    <sheet name="C4a. Projected Spending" sheetId="26" state="hidden" r:id="rId4"/>
    <sheet name="C3. Deficit Scenarios" sheetId="37" state="hidden" r:id="rId5"/>
    <sheet name="C4b. Projected Spending" sheetId="40" r:id="rId6"/>
    <sheet name="C4c. Projected Spending" sheetId="45" r:id="rId7"/>
    <sheet name="Components Data" sheetId="4" r:id="rId8"/>
    <sheet name="Projected Spending Data" sheetId="5" r:id="rId9"/>
    <sheet name="Total Deficits" sheetId="28" state="hidden" r:id="rId10"/>
    <sheet name="Historical" sheetId="42" state="hidden" r:id="rId11"/>
    <sheet name="Revenues Outlays" sheetId="29" r:id="rId12"/>
    <sheet name="C1a. Outlays and Revenues" sheetId="39" r:id="rId13"/>
    <sheet name="Baseline" sheetId="30" r:id="rId14"/>
    <sheet name="Mandatory Outlay" sheetId="31" state="hidden" r:id="rId15"/>
    <sheet name="Discretionary" sheetId="32" state="hidden" r:id="rId16"/>
    <sheet name="Debt" sheetId="33" state="hidden" r:id="rId17"/>
    <sheet name="Policy Alternatives" sheetId="34" state="hidden" r:id="rId18"/>
    <sheet name="Alternative Effects" sheetId="36" state="hidden" r:id="rId19"/>
    <sheet name="AFS" sheetId="35" state="hidden" r:id="rId20"/>
  </sheets>
  <externalReferences>
    <externalReference r:id="rId21"/>
    <externalReference r:id="rId22"/>
  </externalReferences>
  <definedNames>
    <definedName name="BACKUP">#REF!</definedName>
    <definedName name="BASELINE">Baseline!$D$11:$K$66</definedName>
    <definedName name="DOLLARS">#REF!</definedName>
    <definedName name="fromyear">[1]Data!$B$24</definedName>
    <definedName name="GROWTH">#REF!</definedName>
    <definedName name="OFFBUD">#REF!</definedName>
    <definedName name="_xlnm.Print_Area" localSheetId="19">AFS!$A$1:$Q$75</definedName>
    <definedName name="_xlnm.Print_Area" localSheetId="13">Baseline!$A$5:$R$74</definedName>
    <definedName name="_xlnm.Print_Area" localSheetId="15">Discretionary!$A$5:$R$57</definedName>
    <definedName name="_xlnm.Print_Area" localSheetId="14">'Mandatory Outlay'!$A$5:$S$114</definedName>
    <definedName name="_xlnm.Print_Area" localSheetId="17">'Policy Alternatives'!$A$5:$P$78</definedName>
    <definedName name="_xlnm.Print_Area">'Mandatory Outlay'!$C$5:$S$107</definedName>
    <definedName name="Print_Area2">'[2]Growth rates'!$B$3:$M$61</definedName>
    <definedName name="print_area3">#REF!</definedName>
    <definedName name="_xlnm.Print_Titles">#N/A</definedName>
    <definedName name="SOG">#REF!</definedName>
    <definedName name="toyear">[1]Data!$B$25</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G15" i="5" l="1"/>
  <c r="AG16" i="5"/>
  <c r="AG17" i="5"/>
  <c r="AG18" i="5"/>
  <c r="AG19" i="5"/>
  <c r="AG20" i="5"/>
  <c r="AG21" i="5"/>
  <c r="AG22" i="5"/>
  <c r="AG23" i="5"/>
  <c r="AG24" i="5"/>
  <c r="AG25" i="5"/>
  <c r="AG26" i="5"/>
  <c r="AA15" i="5"/>
  <c r="AA16" i="5"/>
  <c r="AA17" i="5"/>
  <c r="AA18" i="5"/>
  <c r="AA19" i="5"/>
  <c r="AA20" i="5"/>
  <c r="AA21" i="5"/>
  <c r="AA22" i="5"/>
  <c r="AA23" i="5"/>
  <c r="AA24" i="5"/>
  <c r="AA25" i="5"/>
  <c r="AA26" i="5"/>
  <c r="V15" i="5"/>
  <c r="V16" i="5"/>
  <c r="V17" i="5"/>
  <c r="V18" i="5"/>
  <c r="V19" i="5"/>
  <c r="V20" i="5"/>
  <c r="V21" i="5"/>
  <c r="V22" i="5"/>
  <c r="V23" i="5"/>
  <c r="V24" i="5"/>
  <c r="V25" i="5"/>
  <c r="V26" i="5"/>
  <c r="Q15" i="5"/>
  <c r="Q16" i="5"/>
  <c r="Q17" i="5"/>
  <c r="Q18" i="5"/>
  <c r="Q19" i="5"/>
  <c r="Q20" i="5"/>
  <c r="Q21" i="5"/>
  <c r="Q22" i="5"/>
  <c r="Q23" i="5"/>
  <c r="Q24" i="5"/>
  <c r="Q25" i="5"/>
  <c r="Q26" i="5"/>
  <c r="L15" i="5"/>
  <c r="L16" i="5"/>
  <c r="L17" i="5"/>
  <c r="L18" i="5"/>
  <c r="L19" i="5"/>
  <c r="L20" i="5"/>
  <c r="L21" i="5"/>
  <c r="L22" i="5"/>
  <c r="L23" i="5"/>
  <c r="L24" i="5"/>
  <c r="L25" i="5"/>
  <c r="L26" i="5"/>
  <c r="G26" i="5"/>
  <c r="G16" i="5"/>
  <c r="G17" i="5"/>
  <c r="G18" i="5"/>
  <c r="G19" i="5"/>
  <c r="G20" i="5"/>
  <c r="G21" i="5"/>
  <c r="G22" i="5"/>
  <c r="G23" i="5"/>
  <c r="G24" i="5"/>
  <c r="G25" i="5"/>
  <c r="G15" i="5"/>
  <c r="AF26" i="5"/>
  <c r="Z26" i="5"/>
  <c r="U26" i="5"/>
  <c r="P26" i="5"/>
  <c r="F26" i="5"/>
  <c r="K26" i="5"/>
  <c r="H15" i="5"/>
  <c r="H16" i="5"/>
  <c r="H17" i="5"/>
  <c r="H18" i="5"/>
  <c r="H19" i="5"/>
  <c r="H20" i="5"/>
  <c r="H21" i="5"/>
  <c r="H22" i="5"/>
  <c r="H23" i="5"/>
  <c r="H24" i="5"/>
  <c r="H25" i="5"/>
  <c r="M15" i="5"/>
  <c r="M16" i="5"/>
  <c r="M17" i="5"/>
  <c r="M18" i="5"/>
  <c r="M19" i="5"/>
  <c r="M20" i="5"/>
  <c r="M21" i="5"/>
  <c r="M22" i="5"/>
  <c r="M23" i="5"/>
  <c r="M24" i="5"/>
  <c r="M25" i="5"/>
  <c r="AJ14" i="5"/>
  <c r="AJ15" i="5"/>
  <c r="AJ16" i="5"/>
  <c r="AJ17" i="5"/>
  <c r="AJ18" i="5"/>
  <c r="AJ19" i="5"/>
  <c r="AJ20" i="5"/>
  <c r="AJ21" i="5"/>
  <c r="AJ22" i="5"/>
  <c r="AJ23" i="5"/>
  <c r="AJ24" i="5"/>
  <c r="AJ25" i="5"/>
  <c r="AH15" i="5"/>
  <c r="AH16" i="5"/>
  <c r="AH17" i="5"/>
  <c r="AH18" i="5"/>
  <c r="AH19" i="5"/>
  <c r="AH20" i="5"/>
  <c r="AH21" i="5"/>
  <c r="AH22" i="5"/>
  <c r="AH23" i="5"/>
  <c r="AH24" i="5"/>
  <c r="AH25" i="5"/>
  <c r="AH14" i="5"/>
  <c r="AB15" i="5"/>
  <c r="AB16" i="5"/>
  <c r="AB17" i="5"/>
  <c r="AB18" i="5"/>
  <c r="AB19" i="5"/>
  <c r="AB20" i="5"/>
  <c r="AB21" i="5"/>
  <c r="AB22" i="5"/>
  <c r="AB23" i="5"/>
  <c r="AB24" i="5"/>
  <c r="AB25" i="5"/>
  <c r="AB14" i="5"/>
  <c r="W15" i="5"/>
  <c r="W16" i="5"/>
  <c r="W17" i="5"/>
  <c r="W18" i="5"/>
  <c r="W19" i="5"/>
  <c r="W20" i="5"/>
  <c r="W21" i="5"/>
  <c r="W22" i="5"/>
  <c r="W23" i="5"/>
  <c r="W24" i="5"/>
  <c r="W25" i="5"/>
  <c r="W14" i="5"/>
  <c r="R15" i="5"/>
  <c r="R16" i="5"/>
  <c r="R17" i="5"/>
  <c r="R18" i="5"/>
  <c r="R19" i="5"/>
  <c r="R20" i="5"/>
  <c r="R21" i="5"/>
  <c r="R22" i="5"/>
  <c r="R23" i="5"/>
  <c r="R24" i="5"/>
  <c r="R25" i="5"/>
  <c r="R14" i="5"/>
  <c r="M14" i="5"/>
  <c r="H14" i="5"/>
  <c r="AI15" i="5"/>
  <c r="AI16" i="5"/>
  <c r="AI17" i="5"/>
  <c r="AI18" i="5"/>
  <c r="AI19" i="5"/>
  <c r="AI20" i="5"/>
  <c r="AI21" i="5"/>
  <c r="AI22" i="5"/>
  <c r="AI23" i="5"/>
  <c r="AI24" i="5"/>
  <c r="AI25" i="5"/>
  <c r="AI14" i="5"/>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50" i="29"/>
  <c r="M51" i="29"/>
  <c r="M52" i="29"/>
  <c r="M53" i="29"/>
  <c r="M54" i="29"/>
  <c r="M55" i="29"/>
  <c r="M56" i="29"/>
  <c r="M57" i="29"/>
  <c r="M58" i="29"/>
  <c r="M59" i="29"/>
  <c r="M60" i="29"/>
  <c r="M61" i="29"/>
  <c r="M62" i="29"/>
  <c r="M63" i="29"/>
  <c r="M64" i="29"/>
  <c r="M15" i="29"/>
  <c r="L16" i="29"/>
  <c r="L17" i="29"/>
  <c r="L18" i="29"/>
  <c r="L19" i="29"/>
  <c r="L20" i="29"/>
  <c r="L21" i="29"/>
  <c r="L22" i="29"/>
  <c r="L23" i="29"/>
  <c r="L24" i="29"/>
  <c r="L25" i="29"/>
  <c r="L26" i="29"/>
  <c r="L27" i="29"/>
  <c r="L28" i="29"/>
  <c r="L29" i="29"/>
  <c r="L30" i="29"/>
  <c r="L31" i="29"/>
  <c r="L32" i="29"/>
  <c r="L33" i="29"/>
  <c r="L34" i="29"/>
  <c r="L35" i="29"/>
  <c r="L36" i="29"/>
  <c r="L37" i="29"/>
  <c r="L38" i="29"/>
  <c r="L39" i="29"/>
  <c r="L40" i="29"/>
  <c r="L41" i="29"/>
  <c r="L42" i="29"/>
  <c r="L43" i="29"/>
  <c r="L44" i="29"/>
  <c r="L45" i="29"/>
  <c r="L46" i="29"/>
  <c r="L47" i="29"/>
  <c r="L48" i="29"/>
  <c r="L49" i="29"/>
  <c r="L50" i="29"/>
  <c r="L51" i="29"/>
  <c r="L52" i="29"/>
  <c r="L53" i="29"/>
  <c r="L54" i="29"/>
  <c r="L55" i="29"/>
  <c r="L56" i="29"/>
  <c r="L57" i="29"/>
  <c r="L58" i="29"/>
  <c r="L59" i="29"/>
  <c r="L60" i="29"/>
  <c r="L61" i="29"/>
  <c r="L62" i="29"/>
  <c r="L63" i="29"/>
  <c r="L64" i="29"/>
  <c r="L15" i="29"/>
  <c r="M65" i="29"/>
  <c r="L65" i="29"/>
  <c r="K65" i="29"/>
  <c r="J65" i="29"/>
  <c r="S30" i="30"/>
  <c r="S29" i="30"/>
  <c r="S28" i="30"/>
  <c r="S25" i="30"/>
  <c r="T16" i="31"/>
  <c r="T25" i="31"/>
  <c r="S13" i="30"/>
  <c r="M16" i="4"/>
  <c r="M17" i="4"/>
  <c r="M18" i="4"/>
  <c r="M15" i="4"/>
  <c r="S18" i="30"/>
  <c r="S14" i="30"/>
  <c r="S15" i="30"/>
  <c r="S16" i="30"/>
  <c r="Q17" i="31"/>
  <c r="G39" i="36"/>
  <c r="H39" i="36"/>
  <c r="I39" i="36"/>
  <c r="J39" i="36"/>
  <c r="K39" i="36"/>
  <c r="L39" i="36"/>
  <c r="M39" i="36"/>
  <c r="N39" i="36"/>
  <c r="O39" i="36"/>
  <c r="P39" i="36"/>
  <c r="Q39" i="36"/>
  <c r="R39" i="36"/>
  <c r="F39" i="36"/>
  <c r="G38" i="36"/>
  <c r="H38" i="36"/>
  <c r="I38" i="36"/>
  <c r="J38" i="36"/>
  <c r="K38" i="36"/>
  <c r="L38" i="36"/>
  <c r="M38" i="36"/>
  <c r="N38" i="36"/>
  <c r="O38" i="36"/>
  <c r="P38" i="36"/>
  <c r="Q38" i="36"/>
  <c r="R38" i="36"/>
  <c r="G37" i="36"/>
  <c r="H37" i="36"/>
  <c r="I37" i="36"/>
  <c r="J37" i="36"/>
  <c r="K37" i="36"/>
  <c r="L37" i="36"/>
  <c r="M37" i="36"/>
  <c r="N37" i="36"/>
  <c r="O37" i="36"/>
  <c r="P37" i="36"/>
  <c r="Q37" i="36"/>
  <c r="R37" i="36"/>
  <c r="F37" i="36"/>
  <c r="G36" i="36"/>
  <c r="H36" i="36"/>
  <c r="I36" i="36"/>
  <c r="J36" i="36"/>
  <c r="K36" i="36"/>
  <c r="L36" i="36"/>
  <c r="M36" i="36"/>
  <c r="N36" i="36"/>
  <c r="O36" i="36"/>
  <c r="P36" i="36"/>
  <c r="Q36" i="36"/>
  <c r="R36" i="36"/>
  <c r="F36" i="36"/>
  <c r="G35" i="36"/>
  <c r="H35" i="36"/>
  <c r="I35" i="36"/>
  <c r="J35" i="36"/>
  <c r="K35" i="36"/>
  <c r="L35" i="36"/>
  <c r="M35" i="36"/>
  <c r="N35" i="36"/>
  <c r="O35" i="36"/>
  <c r="P35" i="36"/>
  <c r="Q35" i="36"/>
  <c r="R35" i="36"/>
  <c r="G34" i="36"/>
  <c r="F34" i="36"/>
  <c r="F35" i="36"/>
  <c r="H34" i="36"/>
  <c r="I34" i="36"/>
  <c r="J34" i="36"/>
  <c r="K34" i="36"/>
  <c r="L34" i="36"/>
  <c r="M34" i="36"/>
  <c r="N34" i="36"/>
  <c r="O34" i="36"/>
  <c r="P34" i="36"/>
  <c r="Q34" i="36"/>
  <c r="R34" i="36"/>
  <c r="F32" i="36"/>
  <c r="G49" i="36"/>
  <c r="H49" i="36"/>
  <c r="I49" i="36"/>
  <c r="J49" i="36"/>
  <c r="K49" i="36"/>
  <c r="L49" i="36"/>
  <c r="M49" i="36"/>
  <c r="N49" i="36"/>
  <c r="O49" i="36"/>
  <c r="P49" i="36"/>
  <c r="F49" i="36"/>
  <c r="H32" i="36"/>
  <c r="I32" i="36"/>
  <c r="J32" i="36"/>
  <c r="K32" i="36"/>
  <c r="L32" i="36"/>
  <c r="M32" i="36"/>
  <c r="N32" i="36"/>
  <c r="O32" i="36"/>
  <c r="P32" i="36"/>
  <c r="Q32" i="36"/>
  <c r="R32" i="36"/>
  <c r="G32" i="36"/>
</calcChain>
</file>

<file path=xl/sharedStrings.xml><?xml version="1.0" encoding="utf-8"?>
<sst xmlns="http://schemas.openxmlformats.org/spreadsheetml/2006/main" count="814" uniqueCount="265">
  <si>
    <t>(Percentage of gross domestic product)</t>
  </si>
  <si>
    <t>Source: Congressional Budget Office.</t>
  </si>
  <si>
    <t>Figure1-3.</t>
  </si>
  <si>
    <t>Major Health Care Programs</t>
  </si>
  <si>
    <t>Social Security</t>
  </si>
  <si>
    <t>Net Interest</t>
  </si>
  <si>
    <t>All Other Programs</t>
  </si>
  <si>
    <t xml:space="preserve">Figure 1-4. </t>
  </si>
  <si>
    <t>Projected Spending in Major Budget Categories</t>
  </si>
  <si>
    <t>Other Mandatory Spending</t>
  </si>
  <si>
    <t>Defense Discretionary Spending</t>
  </si>
  <si>
    <t>Nondefense Discretionary Spending</t>
  </si>
  <si>
    <t>$2.3 trillion</t>
  </si>
  <si>
    <t>Total Increase in Outlays</t>
  </si>
  <si>
    <t>Components of the Total Increase in Outlays  in CBO's Baseline Between 2014 and 2024</t>
  </si>
  <si>
    <t>Notes: The category “Major Health Care Programs” consists of Medicare, Medicaid, the Children’s Health Insurance Program, and subsidies for health insurance purchased through exchanges and related spending. (Medicare spending is net of premiums paid by beneficiaries and other offsetting receipts.)</t>
  </si>
  <si>
    <t>The category “All Other Programs” consists of all mandatory programs other than Social Security, the major health care programs, and net interest, as well as defense and nondefense discretionary programs.</t>
  </si>
  <si>
    <t xml:space="preserve">www.cbo.gov/publication/45653 </t>
  </si>
  <si>
    <r>
      <t xml:space="preserve">This file presents the data underlying the figures in CBO’s August 2014 report </t>
    </r>
    <r>
      <rPr>
        <i/>
        <sz val="11"/>
        <color theme="1"/>
        <rFont val="Arial"/>
        <family val="2"/>
      </rPr>
      <t>An Update to the Budget and Economic Outlook: Fiscal Years 2014 to 2024.</t>
    </r>
  </si>
  <si>
    <t>Three components of the budget account for 85 percent of the total increase in outlays over the coming decade.</t>
  </si>
  <si>
    <t>Spending for Social Security and the federal government's major health care programs is projected to rise from 9.5 percent of GDP in 2013 to 11.5 percent in 2024.</t>
  </si>
  <si>
    <t>“Other Mandatory Spending” is all mandatory spending other than that for major health care programs, Social Security, and net 
interest.</t>
  </si>
  <si>
    <t>Figure 1-1.</t>
  </si>
  <si>
    <t xml:space="preserve">Total Deficits or Surpluses </t>
  </si>
  <si>
    <t>(Percentage of Gross Domestic Product)</t>
  </si>
  <si>
    <t>Deficits (-) or Surpluses</t>
  </si>
  <si>
    <t>Average Deficit,
1974 to 2013</t>
  </si>
  <si>
    <t>Figure 1-2.</t>
  </si>
  <si>
    <t>Total Revenues and Outlays</t>
  </si>
  <si>
    <t>Outlays are projected to grow faster than revenues after 2018; as a result, projected deficits rise to almost 4 percent of GDP from 2022 through 2024.</t>
  </si>
  <si>
    <t>Revenues</t>
  </si>
  <si>
    <t>Outlays</t>
  </si>
  <si>
    <t>Average
Revenues, 1974–2013</t>
  </si>
  <si>
    <t>Average
Outlays, 1974–2013</t>
  </si>
  <si>
    <t>a. The revenues and outlays of the Social Security trust funds and the net cash flow of the Postal Service are classified as off-budget.</t>
  </si>
  <si>
    <t>Note:  n.a. = not applicable</t>
  </si>
  <si>
    <t>n.a.</t>
  </si>
  <si>
    <t>Debt Held by the Public</t>
  </si>
  <si>
    <r>
      <t>Off-budget</t>
    </r>
    <r>
      <rPr>
        <vertAlign val="superscript"/>
        <sz val="11"/>
        <rFont val="Arial"/>
        <family val="2"/>
      </rPr>
      <t>a</t>
    </r>
  </si>
  <si>
    <t xml:space="preserve">On-budget </t>
  </si>
  <si>
    <t>Deficit (-) or Surplus</t>
  </si>
  <si>
    <t>On-budget</t>
  </si>
  <si>
    <t>Total</t>
  </si>
  <si>
    <t>____</t>
  </si>
  <si>
    <t>Net interest</t>
  </si>
  <si>
    <t>Discretionary</t>
  </si>
  <si>
    <t>Mandatory</t>
  </si>
  <si>
    <t>Other</t>
  </si>
  <si>
    <t>Corporate income taxes</t>
  </si>
  <si>
    <t>Social insurance taxes</t>
  </si>
  <si>
    <t>Individual income taxes</t>
  </si>
  <si>
    <t>As a Percentage of Gross Domestic Product</t>
  </si>
  <si>
    <t>Gross Domestic Product</t>
  </si>
  <si>
    <t>Memorandum:</t>
  </si>
  <si>
    <t>_____</t>
  </si>
  <si>
    <t>In Billions of Dollars</t>
  </si>
  <si>
    <t>2015-</t>
  </si>
  <si>
    <t>Actual,</t>
  </si>
  <si>
    <t>CBO’s Baseline Budget Projections</t>
  </si>
  <si>
    <t>Table 1-1.</t>
  </si>
  <si>
    <r>
      <t xml:space="preserve">CBO’s August 2014 report </t>
    </r>
    <r>
      <rPr>
        <i/>
        <sz val="11"/>
        <rFont val="Arial"/>
        <family val="2"/>
      </rPr>
      <t>An Update to the Budget and Economic Outlook: 2014 to 2024</t>
    </r>
    <r>
      <rPr>
        <sz val="11"/>
        <rFont val="Arial"/>
        <family val="2"/>
      </rPr>
      <t xml:space="preserve"> contains tables detailing the agency’s budget projections for fiscal years 2014 to 2024. Those tables are reproduced here in Excel.</t>
    </r>
  </si>
  <si>
    <t xml:space="preserve">i. Consists of outlays for Medicare, Medicaid, subsidies for health insurance purchased through exchanges and related spending, and the Children's Health Insurance Program. Medicare spending is net of premiums paid by beneficiaries and other offsetting receipts. </t>
  </si>
  <si>
    <t>h. The amounts recorded for 2013 and 2014 reflect cash payments from Fannie Mae and Freddie Mac to the Treasury and are therefore recorded as offsetting receipts.  In addition, CBO estimates net mandatory spending totaling $16 billion between 2015 and 2024.  Those amounts are included on the Other line of Other Programs and reflect CBO's estimate of the subsidy cost of new loans and guarantees made by those two entities  in each year, adjusted for market risk.</t>
  </si>
  <si>
    <t>g. Includes premium payments, recoveries of overpayments made to providers, and amounts paid by states from savings on Medicaid’s prescription drug costs.</t>
  </si>
  <si>
    <t>f. Income security includes veterans’ compensation, pensions, and life insurance programs. Other benefits are primarily education subsidies. The costs of veterans’ health care are classified as discretionary spending and thus are not shown in this table.</t>
  </si>
  <si>
    <t>e. Includes Civil Service, Foreign Service, Coast Guard, and other, smaller retirement programs as well as annuitants’ health care benefits.</t>
  </si>
  <si>
    <t>d. Includes the Temporary Assistance for Needy Families program, the Child Support Enforcement program, the Child Care Entitlement program, and other programs that benefit children.</t>
  </si>
  <si>
    <t>c. Includes outlays for the American Opportunity Tax Credit and other credits.</t>
  </si>
  <si>
    <t>b. Subsidies for health insurance purchased through exchanges established under the Affordable Care Act.</t>
  </si>
  <si>
    <t>a. Gross spending, excluding the effects of Medicare premiums and other offsetting receipts. (Net Medicare spending is included in the memorandum section of the table.)</t>
  </si>
  <si>
    <t>MERHCF = Department of Defense Medicare-Eligible Retiree Health Care Fund (including TRICARE for Life).</t>
  </si>
  <si>
    <t xml:space="preserve">Notes: Data on spending for benefit programs in this table generally exclude administrative costs, which are discretionary. </t>
  </si>
  <si>
    <r>
      <t>Net of Offsetting Receipts</t>
    </r>
    <r>
      <rPr>
        <vertAlign val="superscript"/>
        <sz val="11"/>
        <rFont val="Arial"/>
        <family val="2"/>
      </rPr>
      <t>i</t>
    </r>
  </si>
  <si>
    <t>Spending for Major Health Care Programs</t>
  </si>
  <si>
    <t>Offsetting Receipts</t>
  </si>
  <si>
    <t xml:space="preserve">Spending for Medicare Net of </t>
  </si>
  <si>
    <t>Effects of Offsetting Receipts</t>
  </si>
  <si>
    <t>Mandatory Spending Excluding the</t>
  </si>
  <si>
    <t>Total Mandatory Outlays</t>
  </si>
  <si>
    <t>Subtotal</t>
  </si>
  <si>
    <r>
      <t>Fannie Mae and Freddie Mac</t>
    </r>
    <r>
      <rPr>
        <vertAlign val="superscript"/>
        <sz val="11"/>
        <rFont val="Arial"/>
        <family val="2"/>
      </rPr>
      <t>h</t>
    </r>
  </si>
  <si>
    <t>MERHCF</t>
  </si>
  <si>
    <t>Receipts related to natural resources</t>
  </si>
  <si>
    <t>___</t>
  </si>
  <si>
    <t>Civil service retirement and other</t>
  </si>
  <si>
    <t>Military retirement</t>
  </si>
  <si>
    <t xml:space="preserve">   retirement</t>
  </si>
  <si>
    <t>Federal share of federal employees'</t>
  </si>
  <si>
    <r>
      <t>Medicare</t>
    </r>
    <r>
      <rPr>
        <vertAlign val="superscript"/>
        <sz val="11"/>
        <rFont val="Arial"/>
        <family val="2"/>
      </rPr>
      <t>g</t>
    </r>
  </si>
  <si>
    <t>Higher education</t>
  </si>
  <si>
    <t>Deposit insurance</t>
  </si>
  <si>
    <t xml:space="preserve">Agriculture </t>
  </si>
  <si>
    <t>Other Programs</t>
  </si>
  <si>
    <t>Income security</t>
  </si>
  <si>
    <r>
      <t>Veterans' Programs</t>
    </r>
    <r>
      <rPr>
        <vertAlign val="superscript"/>
        <sz val="11"/>
        <rFont val="Arial"/>
        <family val="2"/>
      </rPr>
      <t>f</t>
    </r>
  </si>
  <si>
    <t>Military</t>
  </si>
  <si>
    <r>
      <t>Civilian</t>
    </r>
    <r>
      <rPr>
        <vertAlign val="superscript"/>
        <sz val="11"/>
        <rFont val="Arial"/>
        <family val="2"/>
      </rPr>
      <t>e</t>
    </r>
  </si>
  <si>
    <t>Federal Civilian and Military Retirement</t>
  </si>
  <si>
    <t>Child nutrition</t>
  </si>
  <si>
    <r>
      <t>Family support and foster care</t>
    </r>
    <r>
      <rPr>
        <vertAlign val="superscript"/>
        <sz val="11"/>
        <rFont val="Arial"/>
        <family val="2"/>
      </rPr>
      <t>d</t>
    </r>
  </si>
  <si>
    <t>Unemployment compensation</t>
  </si>
  <si>
    <t>Supplemental Security Income</t>
  </si>
  <si>
    <t>Supplemental Nutrition Assistance Program</t>
  </si>
  <si>
    <r>
      <t>Earned income, child, and other tax credits</t>
    </r>
    <r>
      <rPr>
        <vertAlign val="superscript"/>
        <sz val="11"/>
        <rFont val="Arial"/>
        <family val="2"/>
      </rPr>
      <t>c</t>
    </r>
  </si>
  <si>
    <t>Income Security Programs</t>
  </si>
  <si>
    <r>
      <t>Subtotal</t>
    </r>
    <r>
      <rPr>
        <vertAlign val="superscript"/>
        <sz val="11"/>
        <rFont val="Arial"/>
        <family val="2"/>
      </rPr>
      <t>a</t>
    </r>
  </si>
  <si>
    <t>______</t>
  </si>
  <si>
    <t>Children's Health Insurance Program</t>
  </si>
  <si>
    <r>
      <t xml:space="preserve">   related spending</t>
    </r>
    <r>
      <rPr>
        <vertAlign val="superscript"/>
        <sz val="11"/>
        <rFont val="Arial"/>
        <family val="2"/>
      </rPr>
      <t>b</t>
    </r>
  </si>
  <si>
    <t>Exchange subsidies and</t>
  </si>
  <si>
    <t>Medicaid</t>
  </si>
  <si>
    <r>
      <t>Medicare</t>
    </r>
    <r>
      <rPr>
        <vertAlign val="superscript"/>
        <sz val="11"/>
        <rFont val="Arial"/>
        <family val="2"/>
      </rPr>
      <t>a</t>
    </r>
  </si>
  <si>
    <t>Disability Insurance</t>
  </si>
  <si>
    <t>Old-Age and Survivors Insurance</t>
  </si>
  <si>
    <t>(Billions of dollars)</t>
  </si>
  <si>
    <t>Mandatory Outlays Projected in CBO's Baseline</t>
  </si>
  <si>
    <t>Table 1-2.</t>
  </si>
  <si>
    <r>
      <t xml:space="preserve">CBO’s August 2014 report </t>
    </r>
    <r>
      <rPr>
        <i/>
        <sz val="11"/>
        <rFont val="Arial"/>
        <family val="2"/>
      </rPr>
      <t>The Budget and Economic Outlook: 2014 to 2024</t>
    </r>
    <r>
      <rPr>
        <sz val="11"/>
        <rFont val="Arial"/>
        <family val="2"/>
      </rPr>
      <t xml:space="preserve"> contains tables detailing the agency’s budget projections for fiscal years 2014 to 2024. Those tables are reproduced here in Excel.</t>
    </r>
  </si>
  <si>
    <t>c. Funding for overseas contingency operations, emergencies, disaster relief, and certain program integrity initiatives (which identify and reduce overpayments in some benefit programs) is generally not constrained by the statutory caps established by the Budget Control Act. In CBO's baseline, funding for those purposes is extrapolated from the amounts provided in 2014 with adjustments for inflation. If future funding equaled the amounts projected in CBO's baseline, the caps would be revised upward by equivalent amounts.</t>
  </si>
  <si>
    <t>b. The caps for 2013 applied to "security" and "nonsecurity" funding rather than to defense and nondefense funding. The security category comprised discretionary appropriations for the Departments of Defense, Homeland Security, and Veterans Affairs; the National Nuclear Security Administration; the intelligence community management account (Treasury account 95-0401-0-1-054); and discretionary accounts related to international affairs (budget function 150). The nonsecurity category comprised all other discretionary appropriations. Discretionary budget authority for 2013 was further reduced by sequestration in that year--for defense programs by 7.8 percent, and for nondefense programs, by 5.0 percent, though the caps themselves were not reduced.</t>
  </si>
  <si>
    <t xml:space="preserve">a. The amount of budget authority for 2014 in CBO's baseline does not match the sum of the spending caps plus adjustments to the caps, for two main reasons. First, $18 billion in savings from changes to mandatory programs in the final appropriations were credited against the caps; in CBO's baseline, those savings appear in their normal mandatory accounts. Second, estimates for certain offsetting collections have been reduced by about $4 billion, boosting estimated budget authority for some accounts. </t>
  </si>
  <si>
    <t>n.a. = not applicable.</t>
  </si>
  <si>
    <t>Nondefense discretionary outlays are usually higher than budget authority because of spending from the Highway Trust Fund and the Airport and Airway Trust Fund that is subject to obligation limitations set in appropriation acts. The budget authority for such programs is provided in authorizing legislation and is not considered discretionary.</t>
  </si>
  <si>
    <t>Notes: CBO's baseline projections incorporate the assumption that the caps on discretionary budget authority and the automatic enforcement procedures specified in the Budget Control Act of 2011 (as amended) remain in effect through 2021.</t>
  </si>
  <si>
    <t>b</t>
  </si>
  <si>
    <t>Nondefense</t>
  </si>
  <si>
    <t>Defense</t>
  </si>
  <si>
    <r>
      <t>Adjustments to the Caps</t>
    </r>
    <r>
      <rPr>
        <vertAlign val="superscript"/>
        <sz val="11"/>
        <rFont val="Arial"/>
        <family val="2"/>
      </rPr>
      <t>c</t>
    </r>
  </si>
  <si>
    <t>Automatic Reductions to the Caps</t>
  </si>
  <si>
    <t>Budget Authority</t>
  </si>
  <si>
    <r>
      <t>2014</t>
    </r>
    <r>
      <rPr>
        <b/>
        <vertAlign val="superscript"/>
        <sz val="11"/>
        <rFont val="Arial"/>
        <family val="2"/>
      </rPr>
      <t>a</t>
    </r>
  </si>
  <si>
    <t>Discretionary Spending Projected in CBO's Baseline</t>
  </si>
  <si>
    <t>Table 1-3.</t>
  </si>
  <si>
    <t>c. The amount of federal debt that is subject to the overall limit set in law. Debt subject to limit differs from gross federal debt mainly
because most debt issued by agencies other than the Treasury and the Federal Financing Bank is excluded from the debt limit. That limit was most recently set at $17.2 trillion but has been suspended through March 15, 2015. On March 16, the debt limit will be raised to its previous level plus the amount of federal borrowing that occurred while the limit was suspended.</t>
  </si>
  <si>
    <t>b. Federal debt held by the public plus Treasury securities held by federal trust funds and other government accounts.</t>
  </si>
  <si>
    <t>a. Debt held by the public minus the value of outstanding student loans and other credit transactions, financial assets (such as preferred stock) purchased from institutions participating in the Troubled Asset Relief Program, cash balances, and other financial instruments.</t>
  </si>
  <si>
    <t>Note:  GDP = gross domestic product.</t>
  </si>
  <si>
    <r>
      <t>by the Public (Percent)</t>
    </r>
    <r>
      <rPr>
        <vertAlign val="superscript"/>
        <sz val="11"/>
        <rFont val="Arial"/>
        <family val="2"/>
      </rPr>
      <t>d</t>
    </r>
  </si>
  <si>
    <t xml:space="preserve">Average Interest Rate on Debt Held </t>
  </si>
  <si>
    <r>
      <t>Debt Subject to Limit</t>
    </r>
    <r>
      <rPr>
        <vertAlign val="superscript"/>
        <sz val="11"/>
        <rFont val="Arial"/>
        <family val="2"/>
      </rPr>
      <t>c</t>
    </r>
  </si>
  <si>
    <r>
      <t>Gross Federal Debt</t>
    </r>
    <r>
      <rPr>
        <vertAlign val="superscript"/>
        <sz val="11"/>
        <rFont val="Arial"/>
        <family val="2"/>
      </rPr>
      <t>b</t>
    </r>
  </si>
  <si>
    <t>As a percentage of GDP</t>
  </si>
  <si>
    <t>In billions of dollars</t>
  </si>
  <si>
    <r>
      <t>Financial Assets</t>
    </r>
    <r>
      <rPr>
        <vertAlign val="superscript"/>
        <sz val="11"/>
        <rFont val="Arial"/>
        <family val="2"/>
      </rPr>
      <t>a</t>
    </r>
  </si>
  <si>
    <t xml:space="preserve">Debt Held by the Public Minus </t>
  </si>
  <si>
    <t>the Year (As a percentage of GDP)</t>
  </si>
  <si>
    <t>Debt Held by the Public at the End of</t>
  </si>
  <si>
    <t>End of the Year</t>
  </si>
  <si>
    <t>Debt Held by the Public at the</t>
  </si>
  <si>
    <t>Other means of financing</t>
  </si>
  <si>
    <t>Deficit</t>
  </si>
  <si>
    <t>Changes in Debt Held by the Public</t>
  </si>
  <si>
    <t>Beginning of the Year</t>
  </si>
  <si>
    <t xml:space="preserve">Debt Held by the Public at the </t>
  </si>
  <si>
    <t>Federal Debt Projected in CBO’s Baseline</t>
  </si>
  <si>
    <t>Table 1-4.</t>
  </si>
  <si>
    <t>g. These estimates are mainly from the staff of the Joint Committee on Taxation and are preliminary. They reflect the impact of extending about 70 tax provisions. Nearly all of those provisions have been extended previously; some, such as the research and experimentation tax credit, have been extended multiple times.</t>
  </si>
  <si>
    <t>f. The Budget Control Act of 2011 specified that if lawmakers did not enact legislation originating from the Joint Select Committee on Deficit Reduction that would reduce projected deficits by at least $1.2 trillion, automatic procedures would go into effect to reduce both discretionary and mandatory spending during the 2013–2021 period. Those procedures are now in effect and take the form of equal cuts (in dollar terms) in funding for defense and nondefense programs. For the 2016–2021 period, the automatic procedures lower the caps on discretionary budget authority specified in the Budget Control Act (caps for 2014 and 2015 were revised by the Bipartisan Budget Act of 2013); for the 2022–2024 period, CBO has extrapolated the reductions estimated for 2021. Nonexempt mandatory programs will be reduced through sequestration; those provisions have been extended through 2023. The budgetary effects of this option cannot be combined with those of any of the alternatives that affect discretionary spending, other than the one to reduce the number of troops deployed for overseas contingency operations.</t>
  </si>
  <si>
    <t>e. Medicare’s current payment rates for physicians’ services are scheduled to drop by 24 percent on April 1, 2015, and to change by small amounts in subsequent years. In this alternative, payment rates are assumed to continue at their current levels through 2024.</t>
  </si>
  <si>
    <t>d. This option reflects the assumption that appropriations other than those for overseas contingency operations would generally be frozen at the 2014 level through 2024.</t>
  </si>
  <si>
    <t>c. These estimates reflect the assumption that appropriations will not be constrained by caps set by the Budget Control Act of 2011 and will instead grow at the rate of inflation from their 2014 level. Discretionary funding related to federal personnel is inflated using the employment cost index for wages and salaries; other discretionary funding is adjusted using the gross domestic product price index.</t>
  </si>
  <si>
    <t>b. Excludes debt service.</t>
  </si>
  <si>
    <t>a. For this alternative, CBO does not extrapolate the $92 billion in budget authority for military operations, diplomatic activities, and foreign aid in Afghanistan and other countries provided for 2014. Rather, the alternative incorporates the assumption that, as the number of troops falls to about 30,000 by 2017, and that funding for overseas contingency operations declines as well, to $58 billion in 2015, $44 billion in 2016, and then to about $30 billion per year from 2017 on—for a total of $340 billion over the 2015–2024 period.</t>
  </si>
  <si>
    <t xml:space="preserve">Notes: Negative numbers indicate an increase in the deficit; positive numbers indicate a decrease in the deficit. </t>
  </si>
  <si>
    <t>Sources: Congressional Budget Office; staff of the Joint Committee on Taxation.</t>
  </si>
  <si>
    <t>Deficit in CBO's Baseline</t>
  </si>
  <si>
    <t>in CBO's Baseline</t>
  </si>
  <si>
    <t>Outlays for Overseas Contingency Operations</t>
  </si>
  <si>
    <t>Debt service</t>
  </si>
  <si>
    <r>
      <t>Effect on the deficit</t>
    </r>
    <r>
      <rPr>
        <vertAlign val="superscript"/>
        <sz val="11"/>
        <color theme="1"/>
        <rFont val="Arial"/>
        <family val="2"/>
      </rPr>
      <t>b</t>
    </r>
  </si>
  <si>
    <r>
      <t>Extend Expiring Tax Provisions</t>
    </r>
    <r>
      <rPr>
        <vertAlign val="superscript"/>
        <sz val="11"/>
        <color theme="1"/>
        <rFont val="Arial"/>
        <family val="2"/>
      </rPr>
      <t>g</t>
    </r>
  </si>
  <si>
    <t>Policy Alternative That Affects the Tax Code</t>
  </si>
  <si>
    <r>
      <t>Procedures Specified in the Budget Control Act</t>
    </r>
    <r>
      <rPr>
        <vertAlign val="superscript"/>
        <sz val="11"/>
        <color theme="1"/>
        <rFont val="Arial"/>
        <family val="2"/>
      </rPr>
      <t>f</t>
    </r>
  </si>
  <si>
    <t xml:space="preserve">Remove the Effect of the Automatic Enforcement </t>
  </si>
  <si>
    <t>Policy Alternative That Affects Both Discretionary and Mandatory Outlays</t>
  </si>
  <si>
    <r>
      <t>Current Rate</t>
    </r>
    <r>
      <rPr>
        <vertAlign val="superscript"/>
        <sz val="11"/>
        <color theme="1"/>
        <rFont val="Arial"/>
        <family val="2"/>
      </rPr>
      <t>e</t>
    </r>
  </si>
  <si>
    <t>Maintain Medicare's Payment Rates for Physicians at the</t>
  </si>
  <si>
    <t>Policy Alternative That Affects Mandatory Outlays</t>
  </si>
  <si>
    <t xml:space="preserve">This file presents </t>
  </si>
  <si>
    <t>Freeze Most Discretionary Appropriations at the</t>
  </si>
  <si>
    <r>
      <t>Inflation After 2014</t>
    </r>
    <r>
      <rPr>
        <vertAlign val="superscript"/>
        <sz val="11"/>
        <color theme="1"/>
        <rFont val="Arial"/>
        <family val="2"/>
      </rPr>
      <t>c</t>
    </r>
  </si>
  <si>
    <t>Increase Discretionary Appropriations at the Rate of</t>
  </si>
  <si>
    <r>
      <t>Contingency Operations to 30,000 by 2017</t>
    </r>
    <r>
      <rPr>
        <vertAlign val="superscript"/>
        <sz val="11"/>
        <color theme="1"/>
        <rFont val="Arial"/>
        <family val="2"/>
      </rPr>
      <t>a</t>
    </r>
    <r>
      <rPr>
        <sz val="11"/>
        <color theme="1"/>
        <rFont val="Arial"/>
        <family val="2"/>
      </rPr>
      <t xml:space="preserve"> </t>
    </r>
  </si>
  <si>
    <t>Reduce the Number of Troops Deployed for Overseas</t>
  </si>
  <si>
    <t>Policy Alternatives That Affect Discretionary Outlays</t>
  </si>
  <si>
    <t>Budgetary Effects of Selected Policy Alternatives Not Included in CBO’s Baseline</t>
  </si>
  <si>
    <t>Table 1-5.</t>
  </si>
  <si>
    <t>a. Negative numbers indicate an increase in the deficit.</t>
  </si>
  <si>
    <t>n.a. = not applicable; GDP = gross domestic product.</t>
  </si>
  <si>
    <t>Note: An alternative fiscal scenario incorporates the assumptions that Medicare’s payment rates for physicians’ services (which are now scheduled to be reduced in April 2015) are held constant, that the automatic spending reductions originally established by the Budget Control Act do not take effect, and that all expiring tax provisions are extended (rows 31, 37, and 42 of the policy alternatives shown in Table 1-5 in this workbook). The cancellation of the automatic spending reductions would apply to mandatory programs for the 2015-2024 period and to discretionary budget authority between 2016 and 2021. Outlays under the alternative fiscal scenario also include the incremental interest costs associated with projected additional borrowing (rows 32, 38, and 43 from Table 1-5 in this workbook).</t>
  </si>
  <si>
    <r>
      <t>Effect on the deficit</t>
    </r>
    <r>
      <rPr>
        <vertAlign val="superscript"/>
        <sz val="11"/>
        <color theme="1"/>
        <rFont val="Arial"/>
        <family val="2"/>
      </rPr>
      <t>a</t>
    </r>
  </si>
  <si>
    <t>__</t>
  </si>
  <si>
    <t>Effect on outlays</t>
  </si>
  <si>
    <t>Effect on revenues</t>
  </si>
  <si>
    <t>Tax Code (Billions of dollars)</t>
  </si>
  <si>
    <t>Policy Alternatives That Affect the</t>
  </si>
  <si>
    <t>Minus CBO's August 2014 Baseline</t>
  </si>
  <si>
    <t>Deficit: Alternative Fiscal Scenario</t>
  </si>
  <si>
    <t>An Alternative Fiscal Scenario</t>
  </si>
  <si>
    <t>CBO's August 2014 Baseline</t>
  </si>
  <si>
    <t>Deficits Projected in CBO’s Baseline and Under an Alternative Fiscal Scenario</t>
  </si>
  <si>
    <r>
      <t xml:space="preserve">This file presents data that supplement CBO's August 2014 report </t>
    </r>
    <r>
      <rPr>
        <i/>
        <sz val="11"/>
        <rFont val="Arial"/>
        <family val="2"/>
      </rPr>
      <t>An Update to the Budget and Economic Outlook: 2014 to 2024</t>
    </r>
    <r>
      <rPr>
        <sz val="11"/>
        <rFont val="Arial"/>
        <family val="2"/>
      </rPr>
      <t>.</t>
    </r>
  </si>
  <si>
    <t>Reduce OCO Troops by 30K in 2017</t>
  </si>
  <si>
    <t>2015- 2019</t>
  </si>
  <si>
    <t>2015- 2024</t>
  </si>
  <si>
    <t>Increase Discretionary Appropriations at the Rate of Inflation After 2014</t>
  </si>
  <si>
    <t>Freeze Most Discretionary Appropriations at 2014 level</t>
  </si>
  <si>
    <t>Maintain Medicare Physician Payment Rate</t>
  </si>
  <si>
    <t>Remove Sequester Cuts</t>
  </si>
  <si>
    <t>Extend Expiring Tax Credits</t>
  </si>
  <si>
    <t>TOTAL</t>
  </si>
  <si>
    <t>Components of the Total Increase in Revenues  in CBO's Baseline Between 2014 and 2024</t>
  </si>
  <si>
    <t>Total Increase in Revenues</t>
  </si>
  <si>
    <t>$1.8 trillion</t>
  </si>
  <si>
    <t>Individual Income Taxes</t>
  </si>
  <si>
    <t>Payroll taxes</t>
  </si>
  <si>
    <t>All other taxes</t>
  </si>
  <si>
    <t>Total increase (billions)</t>
  </si>
  <si>
    <t>Percent</t>
  </si>
  <si>
    <t>Major Health Care Programs (billions)</t>
  </si>
  <si>
    <t>Social Security (billions)</t>
  </si>
  <si>
    <t>Nondefense Discretionary Spending (billions)</t>
  </si>
  <si>
    <t>Net interest (billions)</t>
  </si>
  <si>
    <t>Defense Discretionary Spending (billions)</t>
  </si>
  <si>
    <t>Other Mandatory Spending (billions)</t>
  </si>
  <si>
    <t>Total Mandatory Outlays (billions)</t>
  </si>
  <si>
    <t>Outlays (billions)</t>
  </si>
  <si>
    <t>Revenues (billions)</t>
  </si>
  <si>
    <r>
      <t xml:space="preserve">This file presents data that supplements information in CBO's August 2014 report </t>
    </r>
    <r>
      <rPr>
        <i/>
        <sz val="11"/>
        <color indexed="8"/>
        <rFont val="Arial"/>
        <family val="2"/>
      </rPr>
      <t>The Budget and Economic Outlook: 2014 to 2024</t>
    </r>
    <r>
      <rPr>
        <sz val="11"/>
        <color indexed="8"/>
        <rFont val="Arial"/>
        <family val="2"/>
      </rPr>
      <t>.</t>
    </r>
  </si>
  <si>
    <t>Revenues, Outlays, Deficits, Surpluses, and Debt Held by the Public Since 1974</t>
  </si>
  <si>
    <t>Social</t>
  </si>
  <si>
    <t>Postal</t>
  </si>
  <si>
    <t>Debt Held by the</t>
  </si>
  <si>
    <t>On-Budget</t>
  </si>
  <si>
    <t>Security</t>
  </si>
  <si>
    <t xml:space="preserve">Service </t>
  </si>
  <si>
    <r>
      <t>Public</t>
    </r>
    <r>
      <rPr>
        <b/>
        <vertAlign val="superscript"/>
        <sz val="11"/>
        <rFont val="Arial"/>
        <family val="2"/>
      </rPr>
      <t>a</t>
    </r>
  </si>
  <si>
    <t>Sources: Congressional Budget Office; Office of Management and Budget.</t>
  </si>
  <si>
    <t>a. End of year.</t>
  </si>
  <si>
    <t>CPI</t>
  </si>
  <si>
    <t>2013 CPI</t>
  </si>
  <si>
    <t>Revenues (billions of real 2013 dollars)</t>
  </si>
  <si>
    <t>Outlays (billions of real 2013 dollars)</t>
  </si>
  <si>
    <t>Average Outlays (billions of real 2013 dollars), 1974–2013</t>
  </si>
  <si>
    <t>Major Health Care Programs (billions of real 2013)</t>
  </si>
  <si>
    <t>Social Security (billions of real 2013)</t>
  </si>
  <si>
    <t>Net interest (billions of real 2013)</t>
  </si>
  <si>
    <t>Nondefense Discretionary Spending (billions of real 2013)</t>
  </si>
  <si>
    <t>Defense Discretionary Spending (billions of real 2013)</t>
  </si>
  <si>
    <t>Total Other Mandatory Outlays (billions of real 2013)</t>
  </si>
  <si>
    <t>Revenue Growth</t>
  </si>
  <si>
    <t>Outlay Growth</t>
  </si>
  <si>
    <t>Average Revenue (billions of real 2013 dollars), 1974–2013</t>
  </si>
  <si>
    <t>Major Health Care Programs % of all spending</t>
  </si>
  <si>
    <t>Social Security % of all spending</t>
  </si>
  <si>
    <t>Net interest % of all spending</t>
  </si>
  <si>
    <t>Nondefense Discretionary  % of all spending</t>
  </si>
  <si>
    <t>Defense Discretionary  % of all spending</t>
  </si>
  <si>
    <t>Other Mandatory  % of all spending</t>
  </si>
  <si>
    <t>Major Health Care Programs (billions of real 2013) ANNUAL RATE</t>
  </si>
  <si>
    <t>Social Security (billions of real 2013) annual rate</t>
  </si>
  <si>
    <t>Net interest (billions of real 2013) annual rate</t>
  </si>
  <si>
    <t>Nondefense Discretionary Spending (billions of real 2013) annual rate</t>
  </si>
  <si>
    <t>Defense Discretionary Spending (billions of real 2013) annual rate</t>
  </si>
  <si>
    <t>Total Other Mandatory Outlays (billions of real 2013) annual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</si>
</sst>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
    <numFmt numFmtId="165" formatCode="#,##0.000"/>
    <numFmt numFmtId="166" formatCode="0.0"/>
    <numFmt numFmtId="167" formatCode="0.0%"/>
    <numFmt numFmtId="168" formatCode="dd\-mmm\-yy"/>
    <numFmt numFmtId="169" formatCode="0.000"/>
    <numFmt numFmtId="170" formatCode="#,##0.00000"/>
    <numFmt numFmtId="171" formatCode="#,##0.000000000000"/>
  </numFmts>
  <fonts count="24" x14ac:knownFonts="1">
    <font>
      <sz val="11"/>
      <color theme="1"/>
      <name val="Calibri"/>
      <family val="2"/>
      <scheme val="minor"/>
    </font>
    <font>
      <sz val="11"/>
      <color theme="1"/>
      <name val="Arial"/>
      <family val="2"/>
    </font>
    <font>
      <b/>
      <sz val="11"/>
      <color theme="1"/>
      <name val="Arial"/>
      <family val="2"/>
    </font>
    <font>
      <i/>
      <sz val="11"/>
      <color theme="1"/>
      <name val="Arial"/>
      <family val="2"/>
    </font>
    <font>
      <u/>
      <sz val="10"/>
      <color theme="10"/>
      <name val="Arial"/>
      <family val="2"/>
    </font>
    <font>
      <sz val="11"/>
      <color theme="3"/>
      <name val="Arial"/>
      <family val="2"/>
    </font>
    <font>
      <sz val="12"/>
      <name val="Arial"/>
      <family val="2"/>
    </font>
    <font>
      <sz val="11"/>
      <name val="Arial"/>
      <family val="2"/>
    </font>
    <font>
      <sz val="11"/>
      <color indexed="12"/>
      <name val="Arial"/>
      <family val="2"/>
    </font>
    <font>
      <sz val="10"/>
      <name val="Arial"/>
      <family val="2"/>
    </font>
    <font>
      <vertAlign val="superscript"/>
      <sz val="11"/>
      <name val="Arial"/>
      <family val="2"/>
    </font>
    <font>
      <b/>
      <sz val="11"/>
      <name val="Arial"/>
      <family val="2"/>
    </font>
    <font>
      <u/>
      <sz val="11"/>
      <name val="Arial"/>
      <family val="2"/>
    </font>
    <font>
      <sz val="11"/>
      <color indexed="8"/>
      <name val="Arial"/>
      <family val="2"/>
    </font>
    <font>
      <sz val="11"/>
      <color indexed="10"/>
      <name val="Arial"/>
      <family val="2"/>
    </font>
    <font>
      <u/>
      <sz val="12"/>
      <color theme="10"/>
      <name val="Arial"/>
      <family val="2"/>
    </font>
    <font>
      <b/>
      <vertAlign val="superscript"/>
      <sz val="11"/>
      <name val="Arial"/>
      <family val="2"/>
    </font>
    <font>
      <i/>
      <sz val="11"/>
      <name val="Arial"/>
      <family val="2"/>
    </font>
    <font>
      <b/>
      <i/>
      <sz val="11"/>
      <color indexed="10"/>
      <name val="Arial"/>
      <family val="2"/>
    </font>
    <font>
      <u/>
      <sz val="11"/>
      <color theme="1"/>
      <name val="Arial"/>
      <family val="2"/>
    </font>
    <font>
      <vertAlign val="superscript"/>
      <sz val="11"/>
      <color theme="1"/>
      <name val="Arial"/>
      <family val="2"/>
    </font>
    <font>
      <u/>
      <sz val="11"/>
      <color theme="11"/>
      <name val="Calibri"/>
      <family val="2"/>
      <scheme val="minor"/>
    </font>
    <font>
      <i/>
      <sz val="11"/>
      <color indexed="8"/>
      <name val="Arial"/>
      <family val="2"/>
    </font>
    <font>
      <b/>
      <sz val="11"/>
      <color indexed="8"/>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auto="1"/>
      </bottom>
      <diagonal/>
    </border>
    <border>
      <left/>
      <right/>
      <top style="thin">
        <color auto="1"/>
      </top>
      <bottom/>
      <diagonal/>
    </border>
    <border>
      <left/>
      <right/>
      <top style="thin">
        <color indexed="8"/>
      </top>
      <bottom/>
      <diagonal/>
    </border>
  </borders>
  <cellStyleXfs count="11">
    <xf numFmtId="0" fontId="0" fillId="0" borderId="0"/>
    <xf numFmtId="0" fontId="4" fillId="0" borderId="0" applyNumberFormat="0" applyFill="0" applyBorder="0" applyAlignment="0" applyProtection="0"/>
    <xf numFmtId="0" fontId="6" fillId="0" borderId="0"/>
    <xf numFmtId="0" fontId="9" fillId="0" borderId="0"/>
    <xf numFmtId="0" fontId="15" fillId="0" borderId="0" applyNumberFormat="0" applyFill="0" applyBorder="0" applyAlignment="0" applyProtection="0"/>
    <xf numFmtId="43" fontId="9" fillId="0" borderId="0" applyFont="0" applyFill="0" applyBorder="0" applyAlignment="0" applyProtection="0"/>
    <xf numFmtId="0" fontId="6" fillId="0" borderId="0"/>
    <xf numFmtId="0" fontId="9" fillId="0" borderId="0"/>
    <xf numFmtId="9" fontId="9"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404">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left"/>
    </xf>
    <xf numFmtId="0" fontId="1" fillId="0" borderId="1" xfId="0" applyFont="1" applyBorder="1" applyAlignment="1">
      <alignment horizontal="center"/>
    </xf>
    <xf numFmtId="0" fontId="2" fillId="0" borderId="1" xfId="0" applyFont="1" applyBorder="1" applyAlignment="1">
      <alignment horizontal="center" wrapText="1"/>
    </xf>
    <xf numFmtId="0" fontId="1" fillId="0" borderId="0" xfId="0" applyFont="1" applyBorder="1" applyAlignment="1">
      <alignment horizontal="left"/>
    </xf>
    <xf numFmtId="0" fontId="1" fillId="0" borderId="0" xfId="0" applyFont="1" applyBorder="1" applyAlignment="1">
      <alignment horizontal="center"/>
    </xf>
    <xf numFmtId="0" fontId="1" fillId="0" borderId="0" xfId="0" applyFont="1" applyAlignment="1">
      <alignment horizontal="left" wrapText="1"/>
    </xf>
    <xf numFmtId="0" fontId="1" fillId="0" borderId="0" xfId="0" applyFont="1" applyAlignment="1">
      <alignment wrapText="1"/>
    </xf>
    <xf numFmtId="0" fontId="1" fillId="0" borderId="1" xfId="0" applyFont="1" applyBorder="1" applyAlignment="1">
      <alignment wrapText="1"/>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1" xfId="0" applyFont="1" applyBorder="1" applyAlignment="1">
      <alignment horizontal="left" wrapText="1"/>
    </xf>
    <xf numFmtId="0" fontId="5" fillId="0" borderId="0" xfId="1" applyFont="1" applyAlignment="1">
      <alignment horizontal="left"/>
    </xf>
    <xf numFmtId="0" fontId="1" fillId="0" borderId="0" xfId="0" applyFont="1" applyBorder="1" applyAlignment="1"/>
    <xf numFmtId="0" fontId="2" fillId="0" borderId="0" xfId="0" applyFont="1" applyAlignment="1">
      <alignment horizontal="left" wrapText="1"/>
    </xf>
    <xf numFmtId="0" fontId="1" fillId="0" borderId="0" xfId="0" applyFont="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2" fillId="0" borderId="1"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left"/>
    </xf>
    <xf numFmtId="0" fontId="2" fillId="0" borderId="1" xfId="0" applyFont="1" applyBorder="1" applyAlignment="1">
      <alignment horizontal="center"/>
    </xf>
    <xf numFmtId="0" fontId="7" fillId="0" borderId="0" xfId="2" applyNumberFormat="1" applyFont="1" applyAlignment="1"/>
    <xf numFmtId="164" fontId="7" fillId="0" borderId="0" xfId="2" applyNumberFormat="1" applyFont="1" applyAlignment="1"/>
    <xf numFmtId="3" fontId="7" fillId="0" borderId="0" xfId="2" applyNumberFormat="1" applyFont="1" applyAlignment="1"/>
    <xf numFmtId="0" fontId="8" fillId="0" borderId="0" xfId="2" applyNumberFormat="1" applyFont="1" applyAlignment="1"/>
    <xf numFmtId="165" fontId="7" fillId="0" borderId="0" xfId="2" applyNumberFormat="1" applyFont="1" applyAlignment="1"/>
    <xf numFmtId="14" fontId="7" fillId="0" borderId="0" xfId="2" applyNumberFormat="1" applyFont="1" applyAlignment="1"/>
    <xf numFmtId="0" fontId="7" fillId="0" borderId="1" xfId="2" applyNumberFormat="1" applyFont="1" applyBorder="1" applyAlignment="1"/>
    <xf numFmtId="0" fontId="7" fillId="0" borderId="0" xfId="2" applyNumberFormat="1" applyFont="1" applyBorder="1"/>
    <xf numFmtId="0" fontId="7" fillId="0" borderId="0" xfId="2" applyFont="1" applyAlignment="1"/>
    <xf numFmtId="0" fontId="7" fillId="0" borderId="0" xfId="2" applyNumberFormat="1" applyFont="1" applyBorder="1" applyAlignment="1"/>
    <xf numFmtId="0" fontId="7" fillId="0" borderId="0" xfId="2" applyNumberFormat="1" applyFont="1" applyBorder="1" applyAlignment="1">
      <alignment horizontal="fill"/>
    </xf>
    <xf numFmtId="3" fontId="7" fillId="0" borderId="0" xfId="2" applyNumberFormat="1" applyFont="1" applyAlignment="1">
      <alignment horizontal="right"/>
    </xf>
    <xf numFmtId="166" fontId="7" fillId="0" borderId="0" xfId="2" applyNumberFormat="1" applyFont="1" applyAlignment="1"/>
    <xf numFmtId="164" fontId="7" fillId="0" borderId="1" xfId="2" applyNumberFormat="1" applyFont="1" applyBorder="1" applyAlignment="1">
      <alignment horizontal="right"/>
    </xf>
    <xf numFmtId="164" fontId="7" fillId="0" borderId="1" xfId="2" applyNumberFormat="1" applyFont="1" applyBorder="1" applyAlignment="1"/>
    <xf numFmtId="0" fontId="7" fillId="0" borderId="1" xfId="2" applyFont="1" applyBorder="1" applyAlignment="1"/>
    <xf numFmtId="0" fontId="7" fillId="0" borderId="0" xfId="2" applyFont="1" applyBorder="1" applyAlignment="1"/>
    <xf numFmtId="0" fontId="11" fillId="0" borderId="0" xfId="2" applyNumberFormat="1" applyFont="1" applyAlignment="1"/>
    <xf numFmtId="166" fontId="11" fillId="0" borderId="0" xfId="2" applyNumberFormat="1" applyFont="1" applyAlignment="1"/>
    <xf numFmtId="166" fontId="7" fillId="0" borderId="0" xfId="2" applyNumberFormat="1" applyFont="1" applyAlignment="1">
      <alignment horizontal="right"/>
    </xf>
    <xf numFmtId="166" fontId="12" fillId="0" borderId="0" xfId="2" applyNumberFormat="1" applyFont="1" applyAlignment="1"/>
    <xf numFmtId="0" fontId="11" fillId="0" borderId="0" xfId="2" applyFont="1" applyBorder="1" applyAlignment="1">
      <alignment horizontal="center"/>
    </xf>
    <xf numFmtId="0" fontId="11" fillId="0" borderId="0" xfId="2" applyNumberFormat="1" applyFont="1" applyAlignment="1">
      <alignment horizontal="center"/>
    </xf>
    <xf numFmtId="166" fontId="7" fillId="0" borderId="0" xfId="2" applyNumberFormat="1" applyFont="1" applyAlignment="1" applyProtection="1">
      <protection locked="0"/>
    </xf>
    <xf numFmtId="167" fontId="7" fillId="0" borderId="0" xfId="2" applyNumberFormat="1" applyFont="1"/>
    <xf numFmtId="166" fontId="7" fillId="0" borderId="0" xfId="2" applyNumberFormat="1" applyFont="1" applyBorder="1" applyAlignment="1" applyProtection="1">
      <protection locked="0"/>
    </xf>
    <xf numFmtId="3" fontId="7" fillId="0" borderId="0" xfId="2" applyNumberFormat="1" applyFont="1"/>
    <xf numFmtId="3" fontId="13" fillId="0" borderId="0" xfId="2" applyNumberFormat="1" applyFont="1" applyAlignment="1"/>
    <xf numFmtId="0" fontId="13" fillId="0" borderId="0" xfId="2" applyNumberFormat="1" applyFont="1" applyAlignment="1"/>
    <xf numFmtId="0" fontId="14" fillId="0" borderId="0" xfId="2" applyNumberFormat="1" applyFont="1" applyAlignment="1"/>
    <xf numFmtId="167" fontId="13" fillId="0" borderId="0" xfId="2" applyNumberFormat="1" applyFont="1" applyAlignment="1"/>
    <xf numFmtId="3" fontId="11" fillId="0" borderId="0" xfId="2" applyNumberFormat="1" applyFont="1" applyAlignment="1"/>
    <xf numFmtId="3" fontId="12" fillId="0" borderId="0" xfId="2" applyNumberFormat="1" applyFont="1" applyAlignment="1"/>
    <xf numFmtId="43" fontId="7" fillId="0" borderId="0" xfId="5" applyFont="1" applyAlignment="1"/>
    <xf numFmtId="0" fontId="7" fillId="0" borderId="0" xfId="2" applyNumberFormat="1" applyFont="1" applyAlignment="1">
      <alignment horizontal="right"/>
    </xf>
    <xf numFmtId="1" fontId="7" fillId="0" borderId="0" xfId="2" applyNumberFormat="1" applyFont="1" applyAlignment="1"/>
    <xf numFmtId="1" fontId="11" fillId="0" borderId="1" xfId="2" applyNumberFormat="1" applyFont="1" applyBorder="1" applyAlignment="1"/>
    <xf numFmtId="168" fontId="11" fillId="0" borderId="1" xfId="2" applyNumberFormat="1" applyFont="1" applyBorder="1" applyAlignment="1"/>
    <xf numFmtId="0" fontId="11" fillId="0" borderId="1" xfId="2" applyNumberFormat="1" applyFont="1" applyBorder="1" applyAlignment="1"/>
    <xf numFmtId="1" fontId="7" fillId="0" borderId="0" xfId="2" applyNumberFormat="1" applyFont="1" applyAlignment="1">
      <alignment horizontal="right"/>
    </xf>
    <xf numFmtId="0" fontId="7" fillId="0" borderId="0" xfId="2" applyFont="1" applyAlignment="1">
      <alignment horizontal="right"/>
    </xf>
    <xf numFmtId="1" fontId="11" fillId="0" borderId="0" xfId="2" applyNumberFormat="1" applyFont="1" applyAlignment="1">
      <alignment horizontal="right"/>
    </xf>
    <xf numFmtId="0" fontId="11" fillId="0" borderId="0" xfId="2" applyFont="1" applyAlignment="1"/>
    <xf numFmtId="0" fontId="11" fillId="0" borderId="0" xfId="2" applyFont="1" applyAlignment="1">
      <alignment horizontal="right"/>
    </xf>
    <xf numFmtId="0" fontId="10" fillId="0" borderId="0" xfId="2" applyNumberFormat="1" applyFont="1" applyAlignment="1"/>
    <xf numFmtId="0" fontId="10" fillId="0" borderId="0" xfId="2" applyNumberFormat="1" applyFont="1" applyAlignment="1">
      <alignment horizontal="right"/>
    </xf>
    <xf numFmtId="0" fontId="10" fillId="0" borderId="0" xfId="2" applyNumberFormat="1" applyFont="1" applyAlignment="1">
      <alignment horizontal="fill"/>
    </xf>
    <xf numFmtId="0" fontId="10" fillId="0" borderId="0" xfId="2" applyFont="1" applyAlignment="1">
      <alignment horizontal="right"/>
    </xf>
    <xf numFmtId="0" fontId="10" fillId="0" borderId="0" xfId="2" applyFont="1" applyAlignment="1">
      <alignment horizontal="fill"/>
    </xf>
    <xf numFmtId="0" fontId="11" fillId="0" borderId="1" xfId="2" applyFont="1" applyBorder="1" applyAlignment="1">
      <alignment horizontal="center"/>
    </xf>
    <xf numFmtId="0" fontId="16" fillId="0" borderId="0" xfId="2" applyFont="1" applyAlignment="1">
      <alignment horizontal="fill"/>
    </xf>
    <xf numFmtId="0" fontId="16" fillId="0" borderId="0" xfId="2" applyNumberFormat="1" applyFont="1" applyAlignment="1">
      <alignment horizontal="fill"/>
    </xf>
    <xf numFmtId="0" fontId="16" fillId="0" borderId="0" xfId="2" applyNumberFormat="1" applyFont="1" applyAlignment="1"/>
    <xf numFmtId="0" fontId="11" fillId="0" borderId="0" xfId="2" applyNumberFormat="1" applyFont="1" applyBorder="1" applyAlignment="1"/>
    <xf numFmtId="0" fontId="7" fillId="0" borderId="0" xfId="3" applyFont="1"/>
    <xf numFmtId="0" fontId="7" fillId="0" borderId="0" xfId="3" applyFont="1" applyAlignment="1">
      <alignment vertical="center"/>
    </xf>
    <xf numFmtId="167" fontId="7" fillId="0" borderId="0" xfId="2" applyNumberFormat="1" applyFont="1" applyAlignment="1"/>
    <xf numFmtId="167" fontId="17" fillId="0" borderId="0" xfId="2" applyNumberFormat="1" applyFont="1" applyAlignment="1"/>
    <xf numFmtId="4" fontId="7" fillId="0" borderId="0" xfId="2" applyNumberFormat="1" applyFont="1" applyAlignment="1"/>
    <xf numFmtId="10" fontId="8" fillId="0" borderId="0" xfId="2" applyNumberFormat="1" applyFont="1" applyAlignment="1"/>
    <xf numFmtId="169" fontId="8" fillId="0" borderId="0" xfId="2" applyNumberFormat="1" applyFont="1" applyBorder="1" applyAlignment="1"/>
    <xf numFmtId="169" fontId="8" fillId="0" borderId="0" xfId="2" applyNumberFormat="1" applyFont="1" applyBorder="1" applyAlignment="1">
      <alignment horizontal="right"/>
    </xf>
    <xf numFmtId="165" fontId="7" fillId="0" borderId="1" xfId="2" applyNumberFormat="1" applyFont="1" applyBorder="1" applyAlignment="1"/>
    <xf numFmtId="169" fontId="7" fillId="0" borderId="0" xfId="2" applyNumberFormat="1" applyFont="1" applyBorder="1" applyAlignment="1"/>
    <xf numFmtId="169" fontId="7" fillId="0" borderId="0" xfId="2" applyNumberFormat="1" applyFont="1" applyBorder="1" applyAlignment="1">
      <alignment wrapText="1"/>
    </xf>
    <xf numFmtId="0" fontId="7" fillId="0" borderId="0" xfId="2" applyFont="1" applyAlignment="1">
      <alignment horizontal="left"/>
    </xf>
    <xf numFmtId="169" fontId="7" fillId="0" borderId="0" xfId="2" applyNumberFormat="1" applyFont="1" applyBorder="1" applyAlignment="1">
      <alignment horizontal="left"/>
    </xf>
    <xf numFmtId="0" fontId="7" fillId="0" borderId="0" xfId="2" applyFont="1" applyBorder="1" applyAlignment="1">
      <alignment horizontal="left"/>
    </xf>
    <xf numFmtId="2" fontId="7" fillId="0" borderId="0" xfId="2" applyNumberFormat="1" applyFont="1" applyAlignment="1"/>
    <xf numFmtId="2" fontId="7" fillId="0" borderId="0" xfId="2" applyNumberFormat="1" applyFont="1" applyBorder="1" applyAlignment="1"/>
    <xf numFmtId="165" fontId="7" fillId="0" borderId="0" xfId="2" applyNumberFormat="1" applyFont="1" applyBorder="1" applyAlignment="1"/>
    <xf numFmtId="169" fontId="7" fillId="0" borderId="0" xfId="2" applyNumberFormat="1" applyFont="1" applyAlignment="1"/>
    <xf numFmtId="169" fontId="7" fillId="0" borderId="3" xfId="2" applyNumberFormat="1" applyFont="1" applyBorder="1" applyAlignment="1"/>
    <xf numFmtId="3" fontId="13" fillId="0" borderId="0" xfId="2" applyNumberFormat="1" applyFont="1" applyFill="1" applyAlignment="1" applyProtection="1">
      <protection locked="0"/>
    </xf>
    <xf numFmtId="0" fontId="7" fillId="0" borderId="0" xfId="2" applyNumberFormat="1" applyFont="1" applyAlignment="1" applyProtection="1"/>
    <xf numFmtId="0" fontId="7" fillId="0" borderId="1" xfId="2" applyNumberFormat="1" applyFont="1" applyBorder="1" applyAlignment="1" applyProtection="1"/>
    <xf numFmtId="3" fontId="13" fillId="0" borderId="0" xfId="2" applyNumberFormat="1" applyFont="1" applyAlignment="1" applyProtection="1">
      <protection locked="0"/>
    </xf>
    <xf numFmtId="0" fontId="7" fillId="0" borderId="0" xfId="2" applyNumberFormat="1" applyFont="1" applyBorder="1" applyAlignment="1" applyProtection="1"/>
    <xf numFmtId="0" fontId="11" fillId="0" borderId="0" xfId="2" applyNumberFormat="1" applyFont="1" applyAlignment="1" applyProtection="1"/>
    <xf numFmtId="0" fontId="7" fillId="0" borderId="0" xfId="2" applyNumberFormat="1" applyFont="1" applyBorder="1" applyAlignment="1" applyProtection="1">
      <alignment horizontal="left"/>
    </xf>
    <xf numFmtId="0" fontId="7" fillId="0" borderId="0" xfId="2" applyNumberFormat="1" applyFont="1" applyAlignment="1" applyProtection="1">
      <alignment horizontal="left"/>
    </xf>
    <xf numFmtId="0" fontId="7" fillId="0" borderId="0" xfId="2" applyNumberFormat="1" applyFont="1" applyFill="1" applyAlignment="1" applyProtection="1"/>
    <xf numFmtId="0" fontId="7" fillId="0" borderId="0" xfId="2" applyNumberFormat="1" applyFont="1" applyFill="1" applyBorder="1" applyAlignment="1" applyProtection="1"/>
    <xf numFmtId="3" fontId="7" fillId="0" borderId="0" xfId="2" applyNumberFormat="1" applyFont="1" applyFill="1" applyAlignment="1">
      <alignment horizontal="right"/>
    </xf>
    <xf numFmtId="0" fontId="7" fillId="0" borderId="0" xfId="2" applyNumberFormat="1" applyFont="1" applyFill="1" applyAlignment="1" applyProtection="1">
      <alignment horizontal="left"/>
    </xf>
    <xf numFmtId="3" fontId="7" fillId="0" borderId="0" xfId="2" applyNumberFormat="1" applyFont="1" applyFill="1" applyAlignment="1"/>
    <xf numFmtId="0" fontId="5" fillId="0" borderId="0" xfId="4" applyFont="1" applyAlignment="1" applyProtection="1">
      <alignment horizontal="left"/>
    </xf>
    <xf numFmtId="1" fontId="2" fillId="0" borderId="1" xfId="2" applyNumberFormat="1" applyFont="1" applyBorder="1" applyAlignment="1">
      <alignment horizontal="right"/>
    </xf>
    <xf numFmtId="1" fontId="2" fillId="0" borderId="1" xfId="2" applyNumberFormat="1" applyFont="1" applyBorder="1" applyAlignment="1"/>
    <xf numFmtId="168" fontId="7" fillId="0" borderId="1" xfId="2" applyNumberFormat="1" applyFont="1" applyBorder="1" applyAlignment="1"/>
    <xf numFmtId="169" fontId="2" fillId="0" borderId="0" xfId="2" applyNumberFormat="1" applyFont="1" applyAlignment="1">
      <alignment horizontal="right"/>
    </xf>
    <xf numFmtId="169" fontId="2" fillId="0" borderId="0" xfId="2" applyNumberFormat="1" applyFont="1" applyAlignment="1"/>
    <xf numFmtId="0" fontId="2" fillId="0" borderId="0" xfId="2" applyNumberFormat="1" applyFont="1" applyAlignment="1"/>
    <xf numFmtId="1" fontId="2" fillId="0" borderId="0" xfId="2" applyNumberFormat="1" applyFont="1" applyAlignment="1"/>
    <xf numFmtId="1" fontId="2" fillId="0" borderId="0" xfId="2" applyNumberFormat="1" applyFont="1" applyAlignment="1">
      <alignment horizontal="right"/>
    </xf>
    <xf numFmtId="1" fontId="11" fillId="0" borderId="0" xfId="2" applyNumberFormat="1" applyFont="1" applyAlignment="1"/>
    <xf numFmtId="1" fontId="2" fillId="0" borderId="0" xfId="2" applyNumberFormat="1" applyFont="1" applyAlignment="1">
      <alignment horizontal="fill"/>
    </xf>
    <xf numFmtId="1" fontId="11" fillId="0" borderId="0" xfId="2" applyNumberFormat="1" applyFont="1" applyAlignment="1">
      <alignment horizontal="fill"/>
    </xf>
    <xf numFmtId="1" fontId="7" fillId="0" borderId="0" xfId="2" applyNumberFormat="1" applyFont="1" applyAlignment="1">
      <alignment horizontal="fill"/>
    </xf>
    <xf numFmtId="1" fontId="11" fillId="0" borderId="0" xfId="2" applyNumberFormat="1" applyFont="1" applyBorder="1" applyAlignment="1">
      <alignment horizontal="fill"/>
    </xf>
    <xf numFmtId="0" fontId="11" fillId="0" borderId="0" xfId="2" applyFont="1" applyBorder="1" applyAlignment="1"/>
    <xf numFmtId="169" fontId="11" fillId="0" borderId="0" xfId="2" applyNumberFormat="1" applyFont="1" applyBorder="1" applyAlignment="1"/>
    <xf numFmtId="0" fontId="7" fillId="0" borderId="0" xfId="6" applyFont="1" applyAlignment="1"/>
    <xf numFmtId="165" fontId="7" fillId="0" borderId="0" xfId="6" applyNumberFormat="1" applyFont="1" applyAlignment="1"/>
    <xf numFmtId="169" fontId="12" fillId="0" borderId="0" xfId="6" applyNumberFormat="1" applyFont="1" applyAlignment="1"/>
    <xf numFmtId="16" fontId="7" fillId="0" borderId="0" xfId="6" applyNumberFormat="1" applyFont="1" applyAlignment="1"/>
    <xf numFmtId="0" fontId="7" fillId="0" borderId="1" xfId="6" applyFont="1" applyBorder="1" applyAlignment="1"/>
    <xf numFmtId="165" fontId="7" fillId="0" borderId="1" xfId="6" applyNumberFormat="1" applyFont="1" applyBorder="1" applyAlignment="1"/>
    <xf numFmtId="3" fontId="7" fillId="0" borderId="0" xfId="6" applyNumberFormat="1" applyFont="1" applyBorder="1" applyAlignment="1">
      <alignment vertical="top"/>
    </xf>
    <xf numFmtId="0" fontId="7" fillId="0" borderId="0" xfId="6" applyFont="1" applyAlignment="1">
      <alignment vertical="center" wrapText="1"/>
    </xf>
    <xf numFmtId="3" fontId="7" fillId="0" borderId="0" xfId="6" applyNumberFormat="1" applyFont="1" applyBorder="1" applyAlignment="1">
      <alignment vertical="center" wrapText="1"/>
    </xf>
    <xf numFmtId="0" fontId="7" fillId="0" borderId="0" xfId="6" applyFont="1" applyAlignment="1">
      <alignment vertical="center"/>
    </xf>
    <xf numFmtId="3" fontId="7" fillId="0" borderId="0" xfId="6" applyNumberFormat="1" applyFont="1" applyAlignment="1">
      <alignment vertical="center"/>
    </xf>
    <xf numFmtId="0" fontId="7" fillId="0" borderId="0" xfId="6" applyFont="1" applyAlignment="1">
      <alignment vertical="top"/>
    </xf>
    <xf numFmtId="3" fontId="7" fillId="0" borderId="0" xfId="6" applyNumberFormat="1" applyFont="1" applyBorder="1" applyAlignment="1">
      <alignment vertical="center"/>
    </xf>
    <xf numFmtId="0" fontId="7" fillId="0" borderId="0" xfId="6" applyFont="1" applyAlignment="1">
      <alignment wrapText="1"/>
    </xf>
    <xf numFmtId="3" fontId="7" fillId="0" borderId="0" xfId="6" applyNumberFormat="1" applyFont="1" applyBorder="1" applyAlignment="1"/>
    <xf numFmtId="0" fontId="7" fillId="0" borderId="0" xfId="6" applyFont="1" applyBorder="1" applyAlignment="1"/>
    <xf numFmtId="165" fontId="7" fillId="0" borderId="0" xfId="6" applyNumberFormat="1" applyFont="1" applyBorder="1" applyAlignment="1">
      <alignment vertical="center"/>
    </xf>
    <xf numFmtId="0" fontId="7" fillId="0" borderId="0" xfId="6" applyFont="1"/>
    <xf numFmtId="3" fontId="7" fillId="0" borderId="0" xfId="6" applyNumberFormat="1" applyFont="1"/>
    <xf numFmtId="3" fontId="7" fillId="0" borderId="1" xfId="6" applyNumberFormat="1" applyFont="1" applyBorder="1" applyAlignment="1">
      <alignment horizontal="right"/>
    </xf>
    <xf numFmtId="3" fontId="7" fillId="0" borderId="1" xfId="6" applyNumberFormat="1" applyFont="1" applyBorder="1" applyAlignment="1"/>
    <xf numFmtId="3" fontId="10" fillId="0" borderId="1" xfId="6" applyNumberFormat="1" applyFont="1" applyBorder="1" applyAlignment="1"/>
    <xf numFmtId="0" fontId="7" fillId="0" borderId="1" xfId="6" applyFont="1" applyBorder="1"/>
    <xf numFmtId="3" fontId="7" fillId="0" borderId="0" xfId="6" applyNumberFormat="1" applyFont="1" applyBorder="1" applyAlignment="1">
      <alignment horizontal="right"/>
    </xf>
    <xf numFmtId="3" fontId="7" fillId="0" borderId="0" xfId="6" applyNumberFormat="1" applyFont="1" applyAlignment="1">
      <alignment horizontal="right"/>
    </xf>
    <xf numFmtId="0" fontId="7" fillId="0" borderId="0" xfId="6" applyFont="1" applyBorder="1"/>
    <xf numFmtId="3" fontId="10" fillId="0" borderId="0" xfId="6" applyNumberFormat="1" applyFont="1" applyBorder="1" applyAlignment="1"/>
    <xf numFmtId="3" fontId="11" fillId="0" borderId="0" xfId="6" applyNumberFormat="1" applyFont="1" applyAlignment="1"/>
    <xf numFmtId="3" fontId="7" fillId="0" borderId="0" xfId="6" applyNumberFormat="1" applyFont="1" applyAlignment="1"/>
    <xf numFmtId="0" fontId="7" fillId="0" borderId="0" xfId="6" applyFont="1" applyBorder="1" applyAlignment="1">
      <alignment horizontal="right"/>
    </xf>
    <xf numFmtId="0" fontId="7" fillId="0" borderId="0" xfId="6" applyNumberFormat="1" applyFont="1" applyBorder="1" applyAlignment="1"/>
    <xf numFmtId="0" fontId="11" fillId="0" borderId="1" xfId="6" applyFont="1" applyBorder="1" applyAlignment="1">
      <alignment horizontal="right"/>
    </xf>
    <xf numFmtId="1" fontId="11" fillId="0" borderId="1" xfId="6" applyNumberFormat="1" applyFont="1" applyBorder="1" applyAlignment="1"/>
    <xf numFmtId="1" fontId="11" fillId="0" borderId="1" xfId="6" applyNumberFormat="1" applyFont="1" applyBorder="1" applyAlignment="1">
      <alignment horizontal="right"/>
    </xf>
    <xf numFmtId="0" fontId="11" fillId="0" borderId="0" xfId="6" applyFont="1" applyBorder="1" applyAlignment="1">
      <alignment horizontal="right"/>
    </xf>
    <xf numFmtId="0" fontId="11" fillId="0" borderId="0" xfId="6" applyFont="1" applyBorder="1" applyAlignment="1"/>
    <xf numFmtId="0" fontId="11" fillId="0" borderId="0" xfId="6" applyFont="1" applyAlignment="1"/>
    <xf numFmtId="0" fontId="18" fillId="0" borderId="0" xfId="6" applyFont="1" applyAlignment="1"/>
    <xf numFmtId="170" fontId="7" fillId="0" borderId="0" xfId="2" applyNumberFormat="1" applyFont="1" applyAlignment="1"/>
    <xf numFmtId="0" fontId="7" fillId="0" borderId="0" xfId="2" applyNumberFormat="1" applyFont="1" applyAlignment="1">
      <alignment horizontal="left" wrapText="1"/>
    </xf>
    <xf numFmtId="166" fontId="7" fillId="0" borderId="0" xfId="2" applyNumberFormat="1" applyFont="1" applyBorder="1" applyAlignment="1">
      <alignment horizontal="fill"/>
    </xf>
    <xf numFmtId="3" fontId="7" fillId="0" borderId="3" xfId="2" applyNumberFormat="1" applyFont="1" applyBorder="1" applyAlignment="1"/>
    <xf numFmtId="1" fontId="7" fillId="0" borderId="3" xfId="2" applyNumberFormat="1" applyFont="1" applyBorder="1" applyAlignment="1"/>
    <xf numFmtId="3" fontId="7" fillId="0" borderId="0" xfId="2" applyNumberFormat="1" applyFont="1" applyAlignment="1" applyProtection="1">
      <protection locked="0"/>
    </xf>
    <xf numFmtId="49" fontId="11" fillId="0" borderId="1" xfId="2" applyNumberFormat="1" applyFont="1" applyBorder="1" applyAlignment="1" applyProtection="1">
      <alignment horizontal="right"/>
      <protection locked="0"/>
    </xf>
    <xf numFmtId="1" fontId="11" fillId="0" borderId="1" xfId="2" applyNumberFormat="1" applyFont="1" applyBorder="1" applyAlignment="1" applyProtection="1">
      <alignment horizontal="right"/>
      <protection locked="0"/>
    </xf>
    <xf numFmtId="1" fontId="7" fillId="0" borderId="1" xfId="2" applyNumberFormat="1" applyFont="1" applyBorder="1" applyAlignment="1"/>
    <xf numFmtId="49" fontId="11" fillId="0" borderId="0" xfId="2" applyNumberFormat="1" applyFont="1" applyAlignment="1"/>
    <xf numFmtId="168" fontId="7" fillId="0" borderId="0" xfId="2" applyNumberFormat="1" applyFont="1" applyAlignment="1"/>
    <xf numFmtId="1" fontId="7" fillId="0" borderId="0" xfId="2" applyNumberFormat="1" applyFont="1" applyBorder="1" applyAlignment="1">
      <alignment horizontal="fill"/>
    </xf>
    <xf numFmtId="166" fontId="7" fillId="0" borderId="0" xfId="2" applyNumberFormat="1" applyFont="1" applyBorder="1" applyAlignment="1"/>
    <xf numFmtId="1" fontId="7" fillId="0" borderId="1" xfId="2" applyNumberFormat="1" applyFont="1" applyBorder="1" applyAlignment="1" applyProtection="1">
      <protection locked="0"/>
    </xf>
    <xf numFmtId="166" fontId="11" fillId="0" borderId="0" xfId="2" applyNumberFormat="1" applyFont="1" applyBorder="1" applyAlignment="1"/>
    <xf numFmtId="0" fontId="1" fillId="0" borderId="0" xfId="3" applyFont="1"/>
    <xf numFmtId="0" fontId="1" fillId="0" borderId="0" xfId="3" applyFont="1" applyAlignment="1">
      <alignment horizontal="right"/>
    </xf>
    <xf numFmtId="3" fontId="1" fillId="0" borderId="0" xfId="3" applyNumberFormat="1" applyFont="1"/>
    <xf numFmtId="169" fontId="1" fillId="0" borderId="0" xfId="3" applyNumberFormat="1" applyFont="1"/>
    <xf numFmtId="0" fontId="19" fillId="0" borderId="0" xfId="3" applyFont="1"/>
    <xf numFmtId="165" fontId="1" fillId="0" borderId="0" xfId="3" applyNumberFormat="1" applyFont="1"/>
    <xf numFmtId="0" fontId="7" fillId="0" borderId="1" xfId="3" applyNumberFormat="1" applyFont="1" applyBorder="1" applyAlignment="1">
      <alignment vertical="center"/>
    </xf>
    <xf numFmtId="0" fontId="1" fillId="0" borderId="0" xfId="3" applyFont="1" applyAlignment="1">
      <alignment vertical="center"/>
    </xf>
    <xf numFmtId="0" fontId="1" fillId="0" borderId="0" xfId="3" applyFont="1" applyAlignment="1">
      <alignment horizontal="left" vertical="top" wrapText="1"/>
    </xf>
    <xf numFmtId="0" fontId="1" fillId="0" borderId="0" xfId="3" applyFont="1" applyAlignment="1">
      <alignment vertical="center" wrapText="1"/>
    </xf>
    <xf numFmtId="0" fontId="1" fillId="0" borderId="0" xfId="3" applyFont="1" applyAlignment="1">
      <alignment vertical="top" wrapText="1"/>
    </xf>
    <xf numFmtId="0" fontId="1" fillId="0" borderId="0" xfId="3" applyNumberFormat="1" applyFont="1" applyAlignment="1">
      <alignment vertical="center" wrapText="1"/>
    </xf>
    <xf numFmtId="0" fontId="1" fillId="0" borderId="0" xfId="3" applyFont="1" applyAlignment="1"/>
    <xf numFmtId="1" fontId="1" fillId="0" borderId="0" xfId="3" applyNumberFormat="1" applyFont="1"/>
    <xf numFmtId="3" fontId="1" fillId="0" borderId="1" xfId="3" applyNumberFormat="1" applyFont="1" applyBorder="1" applyAlignment="1">
      <alignment horizontal="right"/>
    </xf>
    <xf numFmtId="0" fontId="1" fillId="0" borderId="1" xfId="3" applyFont="1" applyBorder="1" applyAlignment="1"/>
    <xf numFmtId="3" fontId="1" fillId="0" borderId="0" xfId="3" applyNumberFormat="1" applyFont="1" applyAlignment="1">
      <alignment horizontal="right"/>
    </xf>
    <xf numFmtId="49" fontId="1" fillId="0" borderId="0" xfId="3" applyNumberFormat="1" applyFont="1" applyAlignment="1">
      <alignment horizontal="right"/>
    </xf>
    <xf numFmtId="0" fontId="2" fillId="0" borderId="0" xfId="3" applyFont="1" applyAlignment="1"/>
    <xf numFmtId="0" fontId="1" fillId="0" borderId="0" xfId="3" applyFont="1" applyBorder="1" applyAlignment="1"/>
    <xf numFmtId="0" fontId="1" fillId="0" borderId="0" xfId="3" applyFont="1" applyBorder="1"/>
    <xf numFmtId="0" fontId="1" fillId="0" borderId="0" xfId="3" applyFont="1" applyBorder="1" applyAlignment="1">
      <alignment horizontal="center"/>
    </xf>
    <xf numFmtId="0" fontId="1" fillId="0" borderId="0" xfId="3" applyFont="1" applyAlignment="1">
      <alignment horizontal="center"/>
    </xf>
    <xf numFmtId="1" fontId="1" fillId="0" borderId="0" xfId="3" applyNumberFormat="1" applyFont="1" applyAlignment="1">
      <alignment horizontal="right"/>
    </xf>
    <xf numFmtId="0" fontId="1" fillId="0" borderId="0" xfId="7" applyFont="1" applyAlignment="1"/>
    <xf numFmtId="0" fontId="2" fillId="0" borderId="1" xfId="3" applyFont="1" applyBorder="1" applyAlignment="1">
      <alignment horizontal="right"/>
    </xf>
    <xf numFmtId="0" fontId="2" fillId="0" borderId="1" xfId="3" applyFont="1" applyBorder="1"/>
    <xf numFmtId="0" fontId="1" fillId="0" borderId="1" xfId="3" applyFont="1" applyBorder="1"/>
    <xf numFmtId="0" fontId="2" fillId="0" borderId="0" xfId="3" applyFont="1" applyAlignment="1">
      <alignment horizontal="right"/>
    </xf>
    <xf numFmtId="0" fontId="2" fillId="0" borderId="0" xfId="3" applyFont="1"/>
    <xf numFmtId="0" fontId="1" fillId="0" borderId="0" xfId="3" applyFont="1" applyBorder="1" applyAlignment="1">
      <alignment horizontal="right"/>
    </xf>
    <xf numFmtId="0" fontId="1" fillId="0" borderId="1" xfId="3" applyFont="1" applyBorder="1" applyAlignment="1">
      <alignment horizontal="right"/>
    </xf>
    <xf numFmtId="167" fontId="1" fillId="0" borderId="1" xfId="8" applyNumberFormat="1" applyFont="1" applyBorder="1"/>
    <xf numFmtId="0" fontId="3" fillId="0" borderId="1" xfId="3" applyFont="1" applyBorder="1"/>
    <xf numFmtId="0" fontId="1" fillId="0" borderId="0" xfId="3" applyNumberFormat="1" applyFont="1" applyBorder="1" applyAlignment="1"/>
    <xf numFmtId="3" fontId="1" fillId="0" borderId="0" xfId="3" applyNumberFormat="1" applyFont="1" applyBorder="1" applyAlignment="1"/>
    <xf numFmtId="166" fontId="1" fillId="0" borderId="0" xfId="3" applyNumberFormat="1" applyFont="1" applyBorder="1" applyAlignment="1"/>
    <xf numFmtId="164" fontId="1" fillId="0" borderId="0" xfId="3" applyNumberFormat="1" applyFont="1" applyBorder="1" applyAlignment="1"/>
    <xf numFmtId="169" fontId="1" fillId="0" borderId="0" xfId="3" applyNumberFormat="1" applyFont="1" applyBorder="1" applyAlignment="1"/>
    <xf numFmtId="0" fontId="1" fillId="0" borderId="0" xfId="3" applyNumberFormat="1" applyFont="1" applyBorder="1"/>
    <xf numFmtId="0" fontId="1" fillId="0" borderId="0" xfId="3" applyNumberFormat="1" applyFont="1" applyBorder="1" applyAlignment="1">
      <alignment horizontal="left" vertical="top"/>
    </xf>
    <xf numFmtId="0" fontId="1" fillId="0" borderId="0" xfId="3" applyFont="1" applyBorder="1" applyAlignment="1">
      <alignment vertical="top"/>
    </xf>
    <xf numFmtId="0" fontId="1" fillId="0" borderId="1" xfId="3" applyNumberFormat="1" applyFont="1" applyBorder="1" applyAlignment="1">
      <alignment horizontal="left" vertical="top"/>
    </xf>
    <xf numFmtId="0" fontId="1" fillId="0" borderId="1" xfId="3" applyNumberFormat="1" applyFont="1" applyBorder="1" applyAlignment="1"/>
    <xf numFmtId="0" fontId="7" fillId="0" borderId="0" xfId="3" applyFont="1" applyAlignment="1"/>
    <xf numFmtId="0" fontId="1" fillId="0" borderId="0" xfId="3" applyNumberFormat="1" applyFont="1" applyBorder="1" applyAlignment="1">
      <alignment wrapText="1"/>
    </xf>
    <xf numFmtId="0" fontId="1" fillId="0" borderId="0" xfId="3" applyFont="1" applyBorder="1" applyAlignment="1">
      <alignment vertical="top" wrapText="1"/>
    </xf>
    <xf numFmtId="3" fontId="1" fillId="0" borderId="1" xfId="3" applyNumberFormat="1" applyFont="1" applyBorder="1"/>
    <xf numFmtId="3" fontId="1" fillId="0" borderId="0" xfId="3" applyNumberFormat="1" applyFont="1" applyBorder="1" applyAlignment="1">
      <alignment horizontal="right"/>
    </xf>
    <xf numFmtId="3" fontId="1" fillId="0" borderId="0" xfId="3" applyNumberFormat="1" applyFont="1" applyBorder="1"/>
    <xf numFmtId="164" fontId="1" fillId="0" borderId="0" xfId="3" applyNumberFormat="1" applyFont="1" applyBorder="1"/>
    <xf numFmtId="0" fontId="2" fillId="0" borderId="0" xfId="3" applyNumberFormat="1" applyFont="1" applyBorder="1" applyAlignment="1"/>
    <xf numFmtId="166" fontId="1" fillId="0" borderId="0" xfId="3" applyNumberFormat="1" applyFont="1" applyBorder="1" applyAlignment="1">
      <alignment horizontal="right"/>
    </xf>
    <xf numFmtId="166" fontId="1" fillId="0" borderId="0" xfId="3" applyNumberFormat="1" applyFont="1" applyBorder="1"/>
    <xf numFmtId="0" fontId="1" fillId="0" borderId="0" xfId="3" applyNumberFormat="1" applyFont="1" applyBorder="1" applyAlignment="1">
      <alignment horizontal="right"/>
    </xf>
    <xf numFmtId="164" fontId="1" fillId="0" borderId="0" xfId="3" applyNumberFormat="1" applyFont="1" applyBorder="1" applyAlignment="1">
      <alignment horizontal="right"/>
    </xf>
    <xf numFmtId="0" fontId="1" fillId="0" borderId="0" xfId="3" applyNumberFormat="1" applyFont="1" applyBorder="1" applyAlignment="1">
      <alignment horizontal="center"/>
    </xf>
    <xf numFmtId="165" fontId="1" fillId="0" borderId="0" xfId="3" applyNumberFormat="1" applyFont="1" applyBorder="1"/>
    <xf numFmtId="1" fontId="1" fillId="0" borderId="0" xfId="3" applyNumberFormat="1" applyFont="1" applyBorder="1" applyAlignment="1"/>
    <xf numFmtId="0" fontId="1" fillId="0" borderId="0" xfId="3" quotePrefix="1" applyNumberFormat="1" applyFont="1" applyBorder="1" applyAlignment="1">
      <alignment horizontal="right"/>
    </xf>
    <xf numFmtId="2" fontId="1" fillId="0" borderId="0" xfId="3" applyNumberFormat="1" applyFont="1" applyBorder="1" applyAlignment="1"/>
    <xf numFmtId="0" fontId="2" fillId="0" borderId="0" xfId="3" applyNumberFormat="1" applyFont="1" applyBorder="1" applyAlignment="1">
      <alignment horizontal="right"/>
    </xf>
    <xf numFmtId="0" fontId="2" fillId="0" borderId="0" xfId="3" quotePrefix="1" applyNumberFormat="1" applyFont="1" applyBorder="1" applyAlignment="1">
      <alignment horizontal="right"/>
    </xf>
    <xf numFmtId="0" fontId="2" fillId="0" borderId="1" xfId="3" applyNumberFormat="1" applyFont="1" applyBorder="1" applyAlignment="1">
      <alignment horizontal="right"/>
    </xf>
    <xf numFmtId="1" fontId="2" fillId="0" borderId="1" xfId="3" applyNumberFormat="1" applyFont="1" applyBorder="1" applyAlignment="1">
      <alignment horizontal="right"/>
    </xf>
    <xf numFmtId="1" fontId="2" fillId="0" borderId="1" xfId="3" applyNumberFormat="1" applyFont="1" applyBorder="1" applyAlignment="1"/>
    <xf numFmtId="0" fontId="1" fillId="0" borderId="0" xfId="3" applyNumberFormat="1" applyFont="1" applyBorder="1" applyAlignment="1">
      <alignment horizontal="centerContinuous"/>
    </xf>
    <xf numFmtId="0" fontId="2" fillId="0" borderId="0" xfId="3" applyNumberFormat="1" applyFont="1" applyBorder="1" applyAlignment="1">
      <alignment horizontal="fill"/>
    </xf>
    <xf numFmtId="0" fontId="3" fillId="0" borderId="0" xfId="3" applyNumberFormat="1" applyFont="1" applyBorder="1" applyAlignment="1"/>
    <xf numFmtId="0" fontId="1" fillId="0" borderId="0" xfId="3" applyFont="1" applyBorder="1" applyAlignment="1">
      <alignment horizontal="left"/>
    </xf>
    <xf numFmtId="0" fontId="1" fillId="0" borderId="0" xfId="3" applyNumberFormat="1" applyFont="1" applyBorder="1" applyAlignment="1">
      <alignment horizontal="left"/>
    </xf>
    <xf numFmtId="0" fontId="9" fillId="0" borderId="0" xfId="2" applyNumberFormat="1" applyFont="1" applyAlignment="1"/>
    <xf numFmtId="3" fontId="0" fillId="0" borderId="0" xfId="0" applyNumberFormat="1"/>
    <xf numFmtId="9" fontId="7" fillId="0" borderId="0" xfId="2" applyNumberFormat="1" applyFont="1" applyAlignment="1"/>
    <xf numFmtId="9" fontId="1" fillId="0" borderId="0" xfId="0" applyNumberFormat="1" applyFont="1"/>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left"/>
    </xf>
    <xf numFmtId="3" fontId="7" fillId="0" borderId="0" xfId="6" applyNumberFormat="1" applyFont="1" applyBorder="1" applyAlignment="1"/>
    <xf numFmtId="1" fontId="7" fillId="0" borderId="0" xfId="2" applyNumberFormat="1" applyFont="1" applyAlignment="1"/>
    <xf numFmtId="0" fontId="1" fillId="0" borderId="0" xfId="3" applyFont="1" applyAlignment="1"/>
    <xf numFmtId="171" fontId="7" fillId="0" borderId="0" xfId="2" applyNumberFormat="1" applyFont="1" applyAlignment="1"/>
    <xf numFmtId="10" fontId="1" fillId="0" borderId="0" xfId="0" applyNumberFormat="1" applyFont="1"/>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left"/>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3" fontId="1" fillId="0" borderId="0" xfId="0" applyNumberFormat="1" applyFont="1"/>
    <xf numFmtId="0" fontId="7" fillId="0" borderId="0" xfId="3" applyFont="1" applyFill="1"/>
    <xf numFmtId="164" fontId="11" fillId="0" borderId="1" xfId="3" applyNumberFormat="1" applyFont="1" applyFill="1" applyBorder="1" applyAlignment="1">
      <alignment horizontal="left"/>
    </xf>
    <xf numFmtId="164" fontId="11" fillId="0" borderId="1" xfId="3" applyNumberFormat="1" applyFont="1" applyFill="1" applyBorder="1" applyAlignment="1"/>
    <xf numFmtId="164" fontId="23" fillId="0" borderId="1" xfId="3" applyNumberFormat="1" applyFont="1" applyFill="1" applyBorder="1" applyAlignment="1"/>
    <xf numFmtId="164" fontId="11" fillId="0" borderId="1" xfId="3" applyNumberFormat="1" applyFont="1" applyFill="1" applyBorder="1"/>
    <xf numFmtId="0" fontId="11" fillId="0" borderId="0" xfId="3" applyFont="1" applyFill="1"/>
    <xf numFmtId="1" fontId="11" fillId="0" borderId="0" xfId="3" applyNumberFormat="1" applyFont="1" applyFill="1" applyAlignment="1">
      <alignment horizontal="left"/>
    </xf>
    <xf numFmtId="1" fontId="11" fillId="0" borderId="0" xfId="3" applyNumberFormat="1" applyFont="1" applyFill="1" applyAlignment="1"/>
    <xf numFmtId="164" fontId="23" fillId="0" borderId="0" xfId="3" applyNumberFormat="1" applyFont="1" applyFill="1" applyAlignment="1"/>
    <xf numFmtId="164" fontId="11" fillId="0" borderId="0" xfId="3" applyNumberFormat="1" applyFont="1" applyFill="1" applyAlignment="1"/>
    <xf numFmtId="164" fontId="11" fillId="0" borderId="0" xfId="3" applyNumberFormat="1" applyFont="1" applyFill="1"/>
    <xf numFmtId="1" fontId="11" fillId="0" borderId="0" xfId="3" applyNumberFormat="1" applyFont="1" applyFill="1" applyBorder="1" applyAlignment="1">
      <alignment horizontal="left"/>
    </xf>
    <xf numFmtId="1" fontId="11" fillId="0" borderId="0" xfId="3" applyNumberFormat="1" applyFont="1" applyFill="1" applyBorder="1" applyAlignment="1"/>
    <xf numFmtId="164" fontId="11" fillId="0" borderId="0" xfId="3" applyNumberFormat="1" applyFont="1" applyFill="1" applyBorder="1" applyAlignment="1"/>
    <xf numFmtId="0" fontId="7" fillId="0" borderId="0" xfId="3" applyFont="1" applyFill="1" applyBorder="1"/>
    <xf numFmtId="1" fontId="11" fillId="0" borderId="1" xfId="3" applyNumberFormat="1" applyFont="1" applyFill="1" applyBorder="1" applyAlignment="1">
      <alignment horizontal="left"/>
    </xf>
    <xf numFmtId="1" fontId="7" fillId="0" borderId="0" xfId="3" applyNumberFormat="1" applyFont="1" applyFill="1" applyBorder="1" applyAlignment="1">
      <alignment horizontal="left"/>
    </xf>
    <xf numFmtId="0" fontId="7" fillId="0" borderId="0" xfId="3" applyFont="1" applyFill="1" applyAlignment="1">
      <alignment horizontal="left"/>
    </xf>
    <xf numFmtId="164" fontId="13" fillId="0" borderId="0" xfId="3" applyNumberFormat="1" applyFont="1" applyFill="1" applyAlignment="1"/>
    <xf numFmtId="164" fontId="7" fillId="0" borderId="0" xfId="3" applyNumberFormat="1" applyFont="1" applyFill="1" applyAlignment="1"/>
    <xf numFmtId="164" fontId="13" fillId="0" borderId="0" xfId="3" applyNumberFormat="1" applyFont="1" applyFill="1" applyAlignment="1">
      <alignment horizontal="right"/>
    </xf>
    <xf numFmtId="164" fontId="7" fillId="0" borderId="0" xfId="3" applyNumberFormat="1" applyFont="1" applyFill="1"/>
    <xf numFmtId="164" fontId="7" fillId="0" borderId="0" xfId="3" applyNumberFormat="1" applyFont="1" applyFill="1" applyAlignment="1">
      <alignment horizontal="right"/>
    </xf>
    <xf numFmtId="166" fontId="13" fillId="0" borderId="0" xfId="3" applyNumberFormat="1" applyFont="1" applyFill="1" applyAlignment="1">
      <alignment horizontal="right"/>
    </xf>
    <xf numFmtId="0" fontId="7" fillId="2" borderId="0" xfId="3" applyFont="1" applyFill="1" applyAlignment="1">
      <alignment horizontal="left"/>
    </xf>
    <xf numFmtId="164" fontId="7" fillId="2" borderId="0" xfId="3" applyNumberFormat="1" applyFont="1" applyFill="1" applyAlignment="1">
      <alignment horizontal="right"/>
    </xf>
    <xf numFmtId="166" fontId="13" fillId="2" borderId="0" xfId="3" applyNumberFormat="1" applyFont="1" applyFill="1" applyAlignment="1">
      <alignment horizontal="right"/>
    </xf>
    <xf numFmtId="164" fontId="13" fillId="2" borderId="0" xfId="3" applyNumberFormat="1" applyFont="1" applyFill="1" applyAlignment="1">
      <alignment horizontal="right"/>
    </xf>
    <xf numFmtId="0" fontId="7" fillId="2" borderId="0" xfId="3" applyFont="1" applyFill="1"/>
    <xf numFmtId="0" fontId="7" fillId="0" borderId="1" xfId="3" applyFont="1" applyFill="1" applyBorder="1" applyAlignment="1">
      <alignment horizontal="left"/>
    </xf>
    <xf numFmtId="164" fontId="7" fillId="0" borderId="1" xfId="3" applyNumberFormat="1" applyFont="1" applyFill="1" applyBorder="1" applyAlignment="1">
      <alignment horizontal="right"/>
    </xf>
    <xf numFmtId="166" fontId="13" fillId="0" borderId="1" xfId="3" applyNumberFormat="1" applyFont="1" applyFill="1" applyBorder="1" applyAlignment="1">
      <alignment horizontal="right"/>
    </xf>
    <xf numFmtId="164" fontId="13" fillId="0" borderId="1" xfId="3" applyNumberFormat="1" applyFont="1" applyFill="1" applyBorder="1" applyAlignment="1">
      <alignment horizontal="right"/>
    </xf>
    <xf numFmtId="0" fontId="7" fillId="0" borderId="1" xfId="3" applyFont="1" applyFill="1" applyBorder="1"/>
    <xf numFmtId="166" fontId="7" fillId="0" borderId="0" xfId="3" applyNumberFormat="1" applyFont="1" applyFill="1" applyBorder="1" applyAlignment="1">
      <alignment horizontal="left"/>
    </xf>
    <xf numFmtId="166" fontId="7" fillId="0" borderId="0" xfId="3" applyNumberFormat="1" applyFont="1" applyFill="1" applyBorder="1" applyAlignment="1">
      <alignment horizontal="center"/>
    </xf>
    <xf numFmtId="166" fontId="13" fillId="0" borderId="0" xfId="3" applyNumberFormat="1" applyFont="1" applyFill="1" applyBorder="1" applyAlignment="1">
      <alignment horizontal="center"/>
    </xf>
    <xf numFmtId="166" fontId="13" fillId="0" borderId="0" xfId="3" applyNumberFormat="1" applyFont="1" applyFill="1" applyBorder="1" applyAlignment="1"/>
    <xf numFmtId="164" fontId="7" fillId="0" borderId="0" xfId="3" applyNumberFormat="1" applyFont="1" applyFill="1" applyBorder="1" applyAlignment="1">
      <alignment horizontal="left"/>
    </xf>
    <xf numFmtId="164" fontId="7" fillId="0" borderId="0" xfId="3" applyNumberFormat="1" applyFont="1" applyFill="1" applyBorder="1" applyAlignment="1"/>
    <xf numFmtId="164" fontId="7" fillId="0" borderId="0" xfId="3" applyNumberFormat="1" applyFont="1" applyFill="1" applyBorder="1"/>
    <xf numFmtId="3" fontId="13" fillId="0" borderId="0" xfId="3" applyNumberFormat="1" applyFont="1" applyFill="1" applyAlignment="1"/>
    <xf numFmtId="1" fontId="1" fillId="0" borderId="0" xfId="0" applyNumberFormat="1" applyFont="1"/>
    <xf numFmtId="0" fontId="2" fillId="0" borderId="0" xfId="0" applyFont="1" applyAlignment="1">
      <alignment horizontal="center" vertical="center"/>
    </xf>
    <xf numFmtId="166" fontId="1" fillId="0" borderId="0" xfId="0" applyNumberFormat="1" applyFont="1"/>
    <xf numFmtId="166" fontId="0" fillId="0" borderId="0" xfId="0" applyNumberFormat="1"/>
    <xf numFmtId="166" fontId="0" fillId="0" borderId="0" xfId="0" applyNumberFormat="1" applyFill="1"/>
    <xf numFmtId="164" fontId="1" fillId="0" borderId="0" xfId="0" applyNumberFormat="1" applyFont="1" applyAlignment="1">
      <alignment horizontal="right"/>
    </xf>
    <xf numFmtId="0" fontId="1" fillId="0" borderId="0" xfId="0" applyFont="1" applyAlignment="1">
      <alignment horizontal="right"/>
    </xf>
    <xf numFmtId="3" fontId="13" fillId="0" borderId="0" xfId="2" applyNumberFormat="1" applyFont="1" applyFill="1" applyAlignment="1" applyProtection="1"/>
    <xf numFmtId="2" fontId="0" fillId="0" borderId="0" xfId="0" applyNumberFormat="1" applyFill="1"/>
    <xf numFmtId="2" fontId="1" fillId="0" borderId="0" xfId="0" applyNumberFormat="1" applyFont="1"/>
    <xf numFmtId="9" fontId="13" fillId="0" borderId="0" xfId="2" applyNumberFormat="1" applyFont="1" applyFill="1" applyAlignment="1" applyProtection="1"/>
    <xf numFmtId="9" fontId="1" fillId="0" borderId="0" xfId="0" applyNumberFormat="1" applyFont="1" applyAlignment="1">
      <alignment horizontal="left"/>
    </xf>
    <xf numFmtId="10" fontId="1" fillId="0" borderId="0" xfId="0" applyNumberFormat="1" applyFont="1" applyAlignment="1">
      <alignment horizontal="left"/>
    </xf>
    <xf numFmtId="10" fontId="13" fillId="0" borderId="0" xfId="2" applyNumberFormat="1" applyFont="1" applyFill="1" applyAlignment="1" applyProtection="1">
      <protection locked="0"/>
    </xf>
    <xf numFmtId="0" fontId="2" fillId="0" borderId="0" xfId="0" applyFont="1" applyBorder="1" applyAlignment="1">
      <alignment horizontal="left" wrapText="1"/>
    </xf>
    <xf numFmtId="0" fontId="2" fillId="0" borderId="1" xfId="0" applyFont="1" applyBorder="1" applyAlignment="1">
      <alignment horizontal="left"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2" borderId="0" xfId="0" applyFont="1" applyFill="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2" fillId="0" borderId="1" xfId="0" applyFont="1" applyBorder="1" applyAlignment="1">
      <alignment horizontal="left"/>
    </xf>
    <xf numFmtId="0" fontId="1" fillId="0" borderId="1" xfId="0" applyFont="1" applyBorder="1" applyAlignment="1">
      <alignment horizontal="left"/>
    </xf>
    <xf numFmtId="164" fontId="11" fillId="0" borderId="1" xfId="3" applyNumberFormat="1" applyFont="1" applyFill="1" applyBorder="1" applyAlignment="1">
      <alignment horizontal="center"/>
    </xf>
    <xf numFmtId="164" fontId="11" fillId="0" borderId="0" xfId="3" applyNumberFormat="1" applyFont="1" applyFill="1" applyBorder="1" applyAlignment="1">
      <alignment horizontal="center"/>
    </xf>
    <xf numFmtId="0" fontId="11" fillId="0" borderId="0" xfId="3" applyFont="1" applyFill="1" applyBorder="1" applyAlignment="1"/>
    <xf numFmtId="0" fontId="11" fillId="0" borderId="1" xfId="3" applyFont="1" applyFill="1" applyBorder="1" applyAlignment="1"/>
    <xf numFmtId="164" fontId="23" fillId="0" borderId="0" xfId="3" applyNumberFormat="1" applyFont="1" applyFill="1" applyBorder="1" applyAlignment="1">
      <alignment horizontal="center"/>
    </xf>
    <xf numFmtId="0" fontId="11" fillId="0" borderId="0" xfId="3" applyFont="1" applyAlignment="1">
      <alignment horizontal="center"/>
    </xf>
    <xf numFmtId="164" fontId="7" fillId="0" borderId="0" xfId="3" applyNumberFormat="1" applyFont="1" applyFill="1" applyBorder="1" applyAlignment="1">
      <alignment horizontal="left"/>
    </xf>
    <xf numFmtId="0" fontId="7" fillId="0" borderId="0" xfId="3" applyFont="1" applyAlignment="1">
      <alignment horizontal="left"/>
    </xf>
    <xf numFmtId="0" fontId="11" fillId="0" borderId="1" xfId="3" applyFont="1" applyFill="1" applyBorder="1" applyAlignment="1">
      <alignment horizontal="center"/>
    </xf>
    <xf numFmtId="0" fontId="5" fillId="0" borderId="0" xfId="4" applyFont="1" applyAlignment="1" applyProtection="1">
      <alignment horizontal="left"/>
    </xf>
    <xf numFmtId="0" fontId="11" fillId="0" borderId="0" xfId="2" applyFont="1" applyBorder="1" applyAlignment="1">
      <alignment horizontal="center"/>
    </xf>
    <xf numFmtId="0" fontId="11" fillId="0" borderId="2" xfId="2" applyFont="1" applyBorder="1" applyAlignment="1">
      <alignment horizontal="center"/>
    </xf>
    <xf numFmtId="0" fontId="7" fillId="0" borderId="0" xfId="2" applyNumberFormat="1" applyFont="1" applyAlignment="1">
      <alignment horizontal="left"/>
    </xf>
    <xf numFmtId="0" fontId="9" fillId="0" borderId="0" xfId="3" applyAlignment="1">
      <alignment horizontal="left"/>
    </xf>
    <xf numFmtId="169" fontId="7" fillId="0" borderId="0" xfId="6" applyNumberFormat="1" applyFont="1" applyBorder="1" applyAlignment="1">
      <alignment horizontal="left" wrapText="1"/>
    </xf>
    <xf numFmtId="0" fontId="7" fillId="0" borderId="0" xfId="2" applyNumberFormat="1" applyFont="1" applyFill="1" applyAlignment="1" applyProtection="1"/>
    <xf numFmtId="0" fontId="7" fillId="0" borderId="0" xfId="2" applyFont="1" applyFill="1" applyAlignment="1"/>
    <xf numFmtId="169" fontId="7" fillId="0" borderId="0" xfId="2" applyNumberFormat="1" applyFont="1" applyBorder="1" applyAlignment="1">
      <alignment horizontal="left"/>
    </xf>
    <xf numFmtId="169" fontId="7" fillId="0" borderId="0" xfId="2" applyNumberFormat="1" applyFont="1" applyBorder="1" applyAlignment="1">
      <alignment horizontal="left" wrapText="1"/>
    </xf>
    <xf numFmtId="0" fontId="7" fillId="0" borderId="0" xfId="2" applyFont="1" applyBorder="1" applyAlignment="1">
      <alignment horizontal="left"/>
    </xf>
    <xf numFmtId="2" fontId="7" fillId="0" borderId="0" xfId="2" applyNumberFormat="1" applyFont="1" applyBorder="1" applyAlignment="1">
      <alignment horizontal="left"/>
    </xf>
    <xf numFmtId="2" fontId="7" fillId="0" borderId="0" xfId="2" applyNumberFormat="1" applyFont="1" applyAlignment="1">
      <alignment horizontal="left"/>
    </xf>
    <xf numFmtId="0" fontId="7" fillId="0" borderId="0" xfId="2" applyFont="1" applyAlignment="1">
      <alignment horizontal="left"/>
    </xf>
    <xf numFmtId="169" fontId="11" fillId="0" borderId="0" xfId="2" applyNumberFormat="1" applyFont="1" applyBorder="1" applyAlignment="1">
      <alignment horizontal="left"/>
    </xf>
    <xf numFmtId="0" fontId="11" fillId="0" borderId="0" xfId="2" applyFont="1" applyAlignment="1">
      <alignment horizontal="left"/>
    </xf>
    <xf numFmtId="169" fontId="7" fillId="0" borderId="1" xfId="2" applyNumberFormat="1" applyFont="1" applyBorder="1" applyAlignment="1">
      <alignment horizontal="left"/>
    </xf>
    <xf numFmtId="169" fontId="2" fillId="0" borderId="1" xfId="2" applyNumberFormat="1" applyFont="1" applyBorder="1" applyAlignment="1">
      <alignment horizontal="center"/>
    </xf>
    <xf numFmtId="0" fontId="2" fillId="0" borderId="1" xfId="2" applyFont="1" applyBorder="1" applyAlignment="1">
      <alignment horizontal="center"/>
    </xf>
    <xf numFmtId="3" fontId="7" fillId="0" borderId="0" xfId="6" applyNumberFormat="1" applyFont="1" applyBorder="1" applyAlignment="1">
      <alignment horizontal="left" vertical="center" wrapText="1"/>
    </xf>
    <xf numFmtId="0" fontId="7" fillId="0" borderId="0" xfId="6" applyFont="1" applyBorder="1" applyAlignment="1">
      <alignment horizontal="left" vertical="center" wrapText="1"/>
    </xf>
    <xf numFmtId="3" fontId="7" fillId="0" borderId="0" xfId="6" applyNumberFormat="1" applyFont="1" applyBorder="1" applyAlignment="1"/>
    <xf numFmtId="0" fontId="7" fillId="0" borderId="0" xfId="6" applyFont="1" applyAlignment="1"/>
    <xf numFmtId="0" fontId="11" fillId="0" borderId="0" xfId="6" applyFont="1" applyBorder="1" applyAlignment="1"/>
    <xf numFmtId="0" fontId="7" fillId="0" borderId="1" xfId="6" applyFont="1" applyBorder="1" applyAlignment="1"/>
    <xf numFmtId="0" fontId="11" fillId="0" borderId="1" xfId="6" applyFont="1" applyBorder="1" applyAlignment="1">
      <alignment horizontal="center"/>
    </xf>
    <xf numFmtId="0" fontId="7" fillId="0" borderId="0" xfId="2" applyNumberFormat="1" applyFont="1" applyBorder="1" applyAlignment="1">
      <alignment horizontal="left" wrapText="1"/>
    </xf>
    <xf numFmtId="1" fontId="11" fillId="0" borderId="0" xfId="2" applyNumberFormat="1" applyFont="1" applyAlignment="1">
      <alignment horizontal="left"/>
    </xf>
    <xf numFmtId="1" fontId="7" fillId="0" borderId="0" xfId="2" applyNumberFormat="1" applyFont="1" applyAlignment="1"/>
    <xf numFmtId="0" fontId="7" fillId="0" borderId="0" xfId="2" applyFont="1" applyAlignment="1"/>
    <xf numFmtId="0" fontId="7" fillId="0" borderId="0" xfId="2" applyNumberFormat="1" applyFont="1" applyAlignment="1">
      <alignment wrapText="1"/>
    </xf>
    <xf numFmtId="0" fontId="7" fillId="0" borderId="0" xfId="2" applyNumberFormat="1" applyFont="1" applyAlignment="1">
      <alignment horizontal="left" wrapText="1"/>
    </xf>
    <xf numFmtId="166" fontId="7" fillId="0" borderId="0" xfId="2" applyNumberFormat="1" applyFont="1" applyAlignment="1">
      <alignment horizontal="left"/>
    </xf>
    <xf numFmtId="166" fontId="7" fillId="0" borderId="0" xfId="2" applyNumberFormat="1" applyFont="1" applyBorder="1" applyAlignment="1">
      <alignment horizontal="left"/>
    </xf>
    <xf numFmtId="0" fontId="1" fillId="0" borderId="0" xfId="3" applyFont="1" applyAlignment="1"/>
    <xf numFmtId="0" fontId="1" fillId="0" borderId="0" xfId="3" applyNumberFormat="1" applyFont="1" applyAlignment="1">
      <alignment vertical="center" wrapText="1"/>
    </xf>
    <xf numFmtId="0" fontId="1" fillId="0" borderId="0" xfId="3" applyFont="1" applyAlignment="1">
      <alignment vertical="center" wrapText="1"/>
    </xf>
    <xf numFmtId="0" fontId="1" fillId="0" borderId="0" xfId="3" applyFont="1" applyAlignment="1">
      <alignment vertical="center"/>
    </xf>
    <xf numFmtId="0" fontId="1" fillId="0" borderId="0" xfId="3" applyFont="1" applyAlignment="1">
      <alignment horizontal="left" vertical="center"/>
    </xf>
    <xf numFmtId="0" fontId="2" fillId="0" borderId="0" xfId="3" applyFont="1" applyAlignment="1">
      <alignment horizontal="center"/>
    </xf>
    <xf numFmtId="1" fontId="2" fillId="0" borderId="0" xfId="3" applyNumberFormat="1" applyFont="1" applyAlignment="1">
      <alignment horizontal="center"/>
    </xf>
    <xf numFmtId="0" fontId="1" fillId="0" borderId="0" xfId="3" applyFont="1" applyAlignment="1">
      <alignment horizontal="left"/>
    </xf>
    <xf numFmtId="0" fontId="2" fillId="0" borderId="0" xfId="3" applyFont="1" applyAlignment="1"/>
    <xf numFmtId="0" fontId="1" fillId="0" borderId="1" xfId="3" applyFont="1" applyBorder="1" applyAlignment="1"/>
    <xf numFmtId="0" fontId="2" fillId="0" borderId="1" xfId="3" applyFont="1" applyBorder="1" applyAlignment="1">
      <alignment horizontal="center"/>
    </xf>
    <xf numFmtId="0" fontId="1" fillId="0" borderId="0" xfId="3" applyNumberFormat="1" applyFont="1" applyAlignment="1">
      <alignment horizontal="left" wrapText="1"/>
    </xf>
    <xf numFmtId="0" fontId="1" fillId="0" borderId="0" xfId="3" applyFont="1" applyAlignment="1">
      <alignment horizontal="left" vertical="center" wrapText="1"/>
    </xf>
    <xf numFmtId="0" fontId="1" fillId="0" borderId="0" xfId="3" applyNumberFormat="1" applyFont="1" applyAlignment="1">
      <alignment horizontal="left" vertical="center" wrapText="1"/>
    </xf>
    <xf numFmtId="0" fontId="3" fillId="0" borderId="0" xfId="3" applyNumberFormat="1" applyFont="1" applyBorder="1" applyAlignment="1">
      <alignment horizontal="center"/>
    </xf>
    <xf numFmtId="0" fontId="7" fillId="0" borderId="0" xfId="3" applyFont="1" applyAlignment="1">
      <alignment horizontal="center"/>
    </xf>
    <xf numFmtId="0" fontId="1" fillId="0" borderId="0" xfId="4" applyFont="1" applyAlignment="1">
      <alignment horizontal="left"/>
    </xf>
    <xf numFmtId="0" fontId="2" fillId="0" borderId="1" xfId="3" applyNumberFormat="1" applyFont="1" applyBorder="1" applyAlignment="1">
      <alignment horizontal="left"/>
    </xf>
    <xf numFmtId="0" fontId="2" fillId="0" borderId="1" xfId="3" applyNumberFormat="1" applyFont="1" applyBorder="1" applyAlignment="1">
      <alignment horizontal="center"/>
    </xf>
    <xf numFmtId="0" fontId="11" fillId="0" borderId="1" xfId="3" applyFont="1" applyBorder="1" applyAlignment="1">
      <alignment horizontal="center"/>
    </xf>
    <xf numFmtId="0" fontId="2" fillId="0" borderId="0" xfId="3" applyFont="1" applyBorder="1" applyAlignment="1">
      <alignment horizontal="center"/>
    </xf>
    <xf numFmtId="0" fontId="1" fillId="0" borderId="0" xfId="3" applyNumberFormat="1" applyFont="1" applyBorder="1" applyAlignment="1"/>
    <xf numFmtId="0" fontId="7" fillId="0" borderId="0" xfId="3" applyFont="1" applyAlignment="1"/>
    <xf numFmtId="0" fontId="1" fillId="0" borderId="0" xfId="3" applyFont="1" applyBorder="1" applyAlignment="1"/>
    <xf numFmtId="0" fontId="1" fillId="0" borderId="0" xfId="3" applyNumberFormat="1" applyFont="1" applyBorder="1" applyAlignment="1">
      <alignment horizontal="left"/>
    </xf>
    <xf numFmtId="0" fontId="1" fillId="0" borderId="0" xfId="3" applyNumberFormat="1" applyFont="1" applyBorder="1" applyAlignment="1">
      <alignment horizontal="left" vertical="center" wrapText="1"/>
    </xf>
  </cellXfs>
  <cellStyles count="11">
    <cellStyle name="Comma 2" xfId="5"/>
    <cellStyle name="Followed Hyperlink" xfId="9" builtinId="9" hidden="1"/>
    <cellStyle name="Followed Hyperlink" xfId="10" builtinId="9" hidden="1"/>
    <cellStyle name="Hyperlink" xfId="1" builtinId="8"/>
    <cellStyle name="Hyperlink 2" xfId="4"/>
    <cellStyle name="Normal" xfId="0" builtinId="0"/>
    <cellStyle name="Normal 2" xfId="2"/>
    <cellStyle name="Normal 2 2" xfId="6"/>
    <cellStyle name="Normal 3" xfId="3"/>
    <cellStyle name="Normal_Table 1-4" xfId="7"/>
    <cellStyle name="Percent 2" xfId="8"/>
  </cellStyles>
  <dxfs count="0"/>
  <tableStyles count="0" defaultTableStyle="TableStyleMedium2" defaultPivotStyle="PivotStyleLight16"/>
  <colors>
    <mruColors>
      <color rgb="FF5C5C60"/>
      <color rgb="FFBEFFA7"/>
      <color rgb="FF4ECF8C"/>
      <color rgb="FF46B97D"/>
      <color rgb="FF328C5D"/>
      <color rgb="FF1D4B32"/>
      <color rgb="FF389061"/>
      <color rgb="FF2C714C"/>
      <color rgb="FFB8F8A2"/>
      <color rgb="FF5BE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1.xml"/><Relationship Id="rId13" Type="http://schemas.openxmlformats.org/officeDocument/2006/relationships/chartsheet" Target="chartsheets/sheet8.xml"/><Relationship Id="rId18" Type="http://schemas.openxmlformats.org/officeDocument/2006/relationships/worksheet" Target="worksheets/sheet10.xml"/><Relationship Id="rId26" Type="http://schemas.openxmlformats.org/officeDocument/2006/relationships/calcChain" Target="calcChain.xml"/><Relationship Id="rId3" Type="http://schemas.openxmlformats.org/officeDocument/2006/relationships/chartsheet" Target="chartsheets/sheet3.xml"/><Relationship Id="rId21" Type="http://schemas.openxmlformats.org/officeDocument/2006/relationships/externalLink" Target="externalLinks/externalLink1.xml"/><Relationship Id="rId7" Type="http://schemas.openxmlformats.org/officeDocument/2006/relationships/chartsheet" Target="chartsheets/sheet7.xml"/><Relationship Id="rId12" Type="http://schemas.openxmlformats.org/officeDocument/2006/relationships/worksheet" Target="worksheets/sheet5.xml"/><Relationship Id="rId17" Type="http://schemas.openxmlformats.org/officeDocument/2006/relationships/worksheet" Target="worksheets/sheet9.xml"/><Relationship Id="rId25" Type="http://schemas.openxmlformats.org/officeDocument/2006/relationships/sharedStrings" Target="sharedStrings.xml"/><Relationship Id="rId2" Type="http://schemas.openxmlformats.org/officeDocument/2006/relationships/chartsheet" Target="chartsheets/sheet2.xml"/><Relationship Id="rId16" Type="http://schemas.openxmlformats.org/officeDocument/2006/relationships/worksheet" Target="worksheets/sheet8.xml"/><Relationship Id="rId20" Type="http://schemas.openxmlformats.org/officeDocument/2006/relationships/worksheet" Target="worksheets/sheet12.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worksheet" Target="worksheets/sheet4.xml"/><Relationship Id="rId24" Type="http://schemas.openxmlformats.org/officeDocument/2006/relationships/styles" Target="styles.xml"/><Relationship Id="rId5" Type="http://schemas.openxmlformats.org/officeDocument/2006/relationships/chartsheet" Target="chartsheets/sheet5.xml"/><Relationship Id="rId15" Type="http://schemas.openxmlformats.org/officeDocument/2006/relationships/worksheet" Target="worksheets/sheet7.xml"/><Relationship Id="rId23" Type="http://schemas.openxmlformats.org/officeDocument/2006/relationships/theme" Target="theme/theme1.xml"/><Relationship Id="rId10" Type="http://schemas.openxmlformats.org/officeDocument/2006/relationships/worksheet" Target="worksheets/sheet3.xml"/><Relationship Id="rId19" Type="http://schemas.openxmlformats.org/officeDocument/2006/relationships/worksheet" Target="worksheets/sheet11.xml"/><Relationship Id="rId4" Type="http://schemas.openxmlformats.org/officeDocument/2006/relationships/chartsheet" Target="chartsheets/sheet4.xml"/><Relationship Id="rId9" Type="http://schemas.openxmlformats.org/officeDocument/2006/relationships/worksheet" Target="worksheets/sheet2.xml"/><Relationship Id="rId14" Type="http://schemas.openxmlformats.org/officeDocument/2006/relationships/worksheet" Target="worksheets/sheet6.xml"/><Relationship Id="rId22"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2200"/>
              <a:t>Total Revenues and Outlays, 1974–2024</a:t>
            </a:r>
          </a:p>
        </c:rich>
      </c:tx>
      <c:layout/>
      <c:overlay val="0"/>
      <c:spPr>
        <a:noFill/>
        <a:ln>
          <a:noFill/>
        </a:ln>
        <a:effectLst/>
      </c:spPr>
    </c:title>
    <c:autoTitleDeleted val="0"/>
    <c:plotArea>
      <c:layout>
        <c:manualLayout>
          <c:layoutTarget val="inner"/>
          <c:xMode val="edge"/>
          <c:yMode val="edge"/>
          <c:x val="0.13285507781334499"/>
          <c:y val="0.10996432303293199"/>
          <c:w val="0.82240808129712495"/>
          <c:h val="0.72460405569840702"/>
        </c:manualLayout>
      </c:layout>
      <c:lineChart>
        <c:grouping val="standard"/>
        <c:varyColors val="0"/>
        <c:ser>
          <c:idx val="0"/>
          <c:order val="0"/>
          <c:tx>
            <c:strRef>
              <c:f>'Revenues Outlays'!$B$13</c:f>
              <c:strCache>
                <c:ptCount val="1"/>
                <c:pt idx="0">
                  <c:v>Revenues</c:v>
                </c:pt>
              </c:strCache>
            </c:strRef>
          </c:tx>
          <c:spPr>
            <a:ln w="28575" cap="rnd">
              <a:solidFill>
                <a:srgbClr val="75C044"/>
              </a:solidFill>
              <a:round/>
            </a:ln>
            <a:effectLst/>
          </c:spPr>
          <c:marker>
            <c:symbol val="none"/>
          </c:marker>
          <c:dPt>
            <c:idx val="0"/>
            <c:marker>
              <c:symbol val="circle"/>
              <c:size val="7"/>
              <c:spPr>
                <a:solidFill>
                  <a:schemeClr val="bg1"/>
                </a:solidFill>
                <a:ln w="25400">
                  <a:solidFill>
                    <a:srgbClr val="76BD4A"/>
                  </a:solidFill>
                </a:ln>
              </c:spPr>
            </c:marker>
            <c:bubble3D val="0"/>
          </c:dPt>
          <c:dPt>
            <c:idx val="50"/>
            <c:marker>
              <c:symbol val="circle"/>
              <c:size val="7"/>
              <c:spPr>
                <a:solidFill>
                  <a:schemeClr val="bg1"/>
                </a:solidFill>
                <a:ln w="22225">
                  <a:solidFill>
                    <a:srgbClr val="76BD4A"/>
                  </a:solidFill>
                </a:ln>
              </c:spPr>
            </c:marker>
            <c:bubble3D val="0"/>
          </c:dPt>
          <c:cat>
            <c:numRef>
              <c:f>'Revenues Outlays'!$A$14:$A$64</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'Revenues Outlays'!$J$14:$J$64</c:f>
              <c:numCache>
                <c:formatCode>0.0</c:formatCode>
                <c:ptCount val="51"/>
                <c:pt idx="0">
                  <c:v>1243.6006091194861</c:v>
                </c:pt>
                <c:pt idx="1">
                  <c:v>1208.1010058222359</c:v>
                </c:pt>
                <c:pt idx="2">
                  <c:v>1220.12294778152</c:v>
                </c:pt>
                <c:pt idx="3">
                  <c:v>1366.6430572748525</c:v>
                </c:pt>
                <c:pt idx="4">
                  <c:v>1426.8860277516605</c:v>
                </c:pt>
                <c:pt idx="5">
                  <c:v>1487.1435620254908</c:v>
                </c:pt>
                <c:pt idx="6">
                  <c:v>1461.8043504985337</c:v>
                </c:pt>
                <c:pt idx="7">
                  <c:v>1535.3819884960133</c:v>
                </c:pt>
                <c:pt idx="8">
                  <c:v>1491.3255343212436</c:v>
                </c:pt>
                <c:pt idx="9">
                  <c:v>1404.6698979317268</c:v>
                </c:pt>
                <c:pt idx="10">
                  <c:v>1494.4783940253492</c:v>
                </c:pt>
                <c:pt idx="11">
                  <c:v>1589.2105707156134</c:v>
                </c:pt>
                <c:pt idx="12">
                  <c:v>1634.8543917427005</c:v>
                </c:pt>
                <c:pt idx="13">
                  <c:v>1751.8694508450706</c:v>
                </c:pt>
                <c:pt idx="14">
                  <c:v>1790.4763885545226</c:v>
                </c:pt>
                <c:pt idx="15">
                  <c:v>1861.9745764919355</c:v>
                </c:pt>
                <c:pt idx="16">
                  <c:v>1839.3407789288451</c:v>
                </c:pt>
                <c:pt idx="17">
                  <c:v>1804.4555030543322</c:v>
                </c:pt>
                <c:pt idx="18">
                  <c:v>1811.8641629080539</c:v>
                </c:pt>
                <c:pt idx="19">
                  <c:v>1860.9717549826989</c:v>
                </c:pt>
                <c:pt idx="20">
                  <c:v>1978.3519545344132</c:v>
                </c:pt>
                <c:pt idx="21">
                  <c:v>2066.3316471784774</c:v>
                </c:pt>
                <c:pt idx="22">
                  <c:v>2157.4178949713196</c:v>
                </c:pt>
                <c:pt idx="23">
                  <c:v>2292.1691527975076</c:v>
                </c:pt>
                <c:pt idx="24">
                  <c:v>2460.6661944539878</c:v>
                </c:pt>
                <c:pt idx="25">
                  <c:v>2555.328544801921</c:v>
                </c:pt>
                <c:pt idx="26">
                  <c:v>2739.7353065447155</c:v>
                </c:pt>
                <c:pt idx="27">
                  <c:v>2619.0654402823266</c:v>
                </c:pt>
                <c:pt idx="28">
                  <c:v>2399.6720575430795</c:v>
                </c:pt>
                <c:pt idx="29">
                  <c:v>2256.5354483586957</c:v>
                </c:pt>
                <c:pt idx="30">
                  <c:v>2318.611525134992</c:v>
                </c:pt>
                <c:pt idx="31">
                  <c:v>2568.8620467332307</c:v>
                </c:pt>
                <c:pt idx="32">
                  <c:v>2781.2350279414686</c:v>
                </c:pt>
                <c:pt idx="33">
                  <c:v>2885.2334869201604</c:v>
                </c:pt>
                <c:pt idx="34">
                  <c:v>2730.9483443658469</c:v>
                </c:pt>
                <c:pt idx="35">
                  <c:v>2285.721914975039</c:v>
                </c:pt>
                <c:pt idx="36">
                  <c:v>2310.4959351817879</c:v>
                </c:pt>
                <c:pt idx="37">
                  <c:v>2385.5735508826838</c:v>
                </c:pt>
                <c:pt idx="38">
                  <c:v>2486.0530107406989</c:v>
                </c:pt>
                <c:pt idx="39">
                  <c:v>2775.1030000000001</c:v>
                </c:pt>
                <c:pt idx="40">
                  <c:v>2983.9238630980544</c:v>
                </c:pt>
                <c:pt idx="41">
                  <c:v>3229.8402245570601</c:v>
                </c:pt>
                <c:pt idx="42">
                  <c:v>3339.4282573788414</c:v>
                </c:pt>
                <c:pt idx="43">
                  <c:v>3484.9760823632437</c:v>
                </c:pt>
                <c:pt idx="44">
                  <c:v>3588.1870167367283</c:v>
                </c:pt>
                <c:pt idx="45">
                  <c:v>3704.2501508848172</c:v>
                </c:pt>
                <c:pt idx="46">
                  <c:v>3832.7174926155622</c:v>
                </c:pt>
                <c:pt idx="47">
                  <c:v>3957.5773549252272</c:v>
                </c:pt>
                <c:pt idx="48">
                  <c:v>4094.0523324754795</c:v>
                </c:pt>
                <c:pt idx="49">
                  <c:v>4236.5592843822569</c:v>
                </c:pt>
                <c:pt idx="50">
                  <c:v>4383.3616502015466</c:v>
                </c:pt>
              </c:numCache>
            </c:numRef>
          </c:val>
          <c:smooth val="0"/>
        </c:ser>
        <c:ser>
          <c:idx val="1"/>
          <c:order val="1"/>
          <c:tx>
            <c:strRef>
              <c:f>'Revenues Outlays'!$C$13</c:f>
              <c:strCache>
                <c:ptCount val="1"/>
                <c:pt idx="0">
                  <c:v>Outlays</c:v>
                </c:pt>
              </c:strCache>
            </c:strRef>
          </c:tx>
          <c:spPr>
            <a:ln w="28575" cap="rnd">
              <a:solidFill>
                <a:srgbClr val="00818C"/>
              </a:solidFill>
              <a:round/>
            </a:ln>
            <a:effectLst/>
          </c:spPr>
          <c:marker>
            <c:symbol val="none"/>
          </c:marker>
          <c:dPt>
            <c:idx val="0"/>
            <c:marker>
              <c:symbol val="circle"/>
              <c:size val="7"/>
              <c:spPr>
                <a:solidFill>
                  <a:schemeClr val="bg1"/>
                </a:solidFill>
                <a:ln w="25400">
                  <a:solidFill>
                    <a:srgbClr val="2B828B"/>
                  </a:solidFill>
                </a:ln>
              </c:spPr>
            </c:marker>
            <c:bubble3D val="0"/>
          </c:dPt>
          <c:dPt>
            <c:idx val="50"/>
            <c:marker>
              <c:symbol val="circle"/>
              <c:size val="7"/>
              <c:spPr>
                <a:solidFill>
                  <a:schemeClr val="bg1"/>
                </a:solidFill>
                <a:ln w="25400">
                  <a:solidFill>
                    <a:srgbClr val="2B828B"/>
                  </a:solidFill>
                </a:ln>
              </c:spPr>
            </c:marker>
            <c:bubble3D val="0"/>
          </c:dPt>
          <c:cat>
            <c:numRef>
              <c:f>'Revenues Outlays'!$A$14:$A$64</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'Revenues Outlays'!$K$14:$K$64</c:f>
              <c:numCache>
                <c:formatCode>0.0</c:formatCode>
                <c:ptCount val="51"/>
                <c:pt idx="0">
                  <c:v>1272.5853891431466</c:v>
                </c:pt>
                <c:pt idx="1">
                  <c:v>1438.5704377330442</c:v>
                </c:pt>
                <c:pt idx="2">
                  <c:v>1521.9484365617218</c:v>
                </c:pt>
                <c:pt idx="3">
                  <c:v>1572.8892774810947</c:v>
                </c:pt>
                <c:pt idx="4">
                  <c:v>1638.243616586612</c:v>
                </c:pt>
                <c:pt idx="5">
                  <c:v>1617.8691118980364</c:v>
                </c:pt>
                <c:pt idx="6">
                  <c:v>1670.5087576539593</c:v>
                </c:pt>
                <c:pt idx="7">
                  <c:v>1737.7067763211437</c:v>
                </c:pt>
                <c:pt idx="8">
                  <c:v>1800.2699694404148</c:v>
                </c:pt>
                <c:pt idx="9">
                  <c:v>1890.7033368273092</c:v>
                </c:pt>
                <c:pt idx="10">
                  <c:v>1910.1614380073802</c:v>
                </c:pt>
                <c:pt idx="11">
                  <c:v>2048.8611450557619</c:v>
                </c:pt>
                <c:pt idx="12">
                  <c:v>2105.0768209306566</c:v>
                </c:pt>
                <c:pt idx="13">
                  <c:v>2058.9153896919015</c:v>
                </c:pt>
                <c:pt idx="14">
                  <c:v>2096.053745663567</c:v>
                </c:pt>
                <c:pt idx="15">
                  <c:v>2148.7352500645161</c:v>
                </c:pt>
                <c:pt idx="16">
                  <c:v>2233.310812991584</c:v>
                </c:pt>
                <c:pt idx="17">
                  <c:v>2264.9612061820858</c:v>
                </c:pt>
                <c:pt idx="18">
                  <c:v>2293.9191108553096</c:v>
                </c:pt>
                <c:pt idx="19">
                  <c:v>2272.15456333564</c:v>
                </c:pt>
                <c:pt idx="20">
                  <c:v>2297.7435467004052</c:v>
                </c:pt>
                <c:pt idx="21">
                  <c:v>2316.9469100656165</c:v>
                </c:pt>
                <c:pt idx="22">
                  <c:v>2316.9258839260674</c:v>
                </c:pt>
                <c:pt idx="23">
                  <c:v>2323.9325857445479</c:v>
                </c:pt>
                <c:pt idx="24">
                  <c:v>2361.6666153742331</c:v>
                </c:pt>
                <c:pt idx="25">
                  <c:v>2379.6879159303721</c:v>
                </c:pt>
                <c:pt idx="26">
                  <c:v>2420.1418417537748</c:v>
                </c:pt>
                <c:pt idx="27">
                  <c:v>2450.3840520722756</c:v>
                </c:pt>
                <c:pt idx="28">
                  <c:v>2603.9568291161754</c:v>
                </c:pt>
                <c:pt idx="29">
                  <c:v>2734.5847355597821</c:v>
                </c:pt>
                <c:pt idx="30">
                  <c:v>2827.5985221651663</c:v>
                </c:pt>
                <c:pt idx="31">
                  <c:v>2948.5903064464924</c:v>
                </c:pt>
                <c:pt idx="32">
                  <c:v>3068.0182681051592</c:v>
                </c:pt>
                <c:pt idx="33">
                  <c:v>3065.7874646815403</c:v>
                </c:pt>
                <c:pt idx="34">
                  <c:v>3227.100888552412</c:v>
                </c:pt>
                <c:pt idx="35">
                  <c:v>3819.7023398714441</c:v>
                </c:pt>
                <c:pt idx="36">
                  <c:v>3693.3207644045565</c:v>
                </c:pt>
                <c:pt idx="37">
                  <c:v>3731.4908284601606</c:v>
                </c:pt>
                <c:pt idx="38">
                  <c:v>3588.9374048929853</c:v>
                </c:pt>
                <c:pt idx="39">
                  <c:v>3454.605</c:v>
                </c:pt>
                <c:pt idx="40">
                  <c:v>3486.3514060991147</c:v>
                </c:pt>
                <c:pt idx="41">
                  <c:v>3691.5401556007223</c:v>
                </c:pt>
                <c:pt idx="42">
                  <c:v>3882.1275119640477</c:v>
                </c:pt>
                <c:pt idx="43">
                  <c:v>3997.583576343497</c:v>
                </c:pt>
                <c:pt idx="44">
                  <c:v>4124.2034055071363</c:v>
                </c:pt>
                <c:pt idx="45">
                  <c:v>4331.0065430038621</c:v>
                </c:pt>
                <c:pt idx="46">
                  <c:v>4524.4427393867591</c:v>
                </c:pt>
                <c:pt idx="47">
                  <c:v>4719.8661162050948</c:v>
                </c:pt>
                <c:pt idx="48">
                  <c:v>4964.8177254513612</c:v>
                </c:pt>
                <c:pt idx="49">
                  <c:v>5109.6839120995301</c:v>
                </c:pt>
                <c:pt idx="50">
                  <c:v>5250.8753810371791</c:v>
                </c:pt>
              </c:numCache>
            </c:numRef>
          </c:val>
          <c:smooth val="0"/>
        </c:ser>
        <c:dLbls>
          <c:showLegendKey val="0"/>
          <c:showVal val="0"/>
          <c:showCatName val="0"/>
          <c:showSerName val="0"/>
          <c:showPercent val="0"/>
          <c:showBubbleSize val="0"/>
        </c:dLbls>
        <c:smooth val="0"/>
        <c:axId val="17033408"/>
        <c:axId val="16994032"/>
        <c:extLst>
          <c:ext xmlns:c15="http://schemas.microsoft.com/office/drawing/2012/chart" uri="{02D57815-91ED-43cb-92C2-25804820EDAC}">
            <c15:filteredLineSeries>
              <c15:ser>
                <c:idx val="2"/>
                <c:order val="2"/>
                <c:tx>
                  <c:strRef>
                    <c:extLst>
                      <c:ext uri="{02D57815-91ED-43cb-92C2-25804820EDAC}">
                        <c15:formulaRef>
                          <c15:sqref>'Revenues Outlays'!$D$13</c15:sqref>
                        </c15:formulaRef>
                      </c:ext>
                    </c:extLst>
                    <c:strCache>
                      <c:ptCount val="1"/>
                      <c:pt idx="0">
                        <c:v>Average
Revenues, 1974–2013</c:v>
                      </c:pt>
                    </c:strCache>
                  </c:strRef>
                </c:tx>
                <c:spPr>
                  <a:ln w="28575" cap="rnd">
                    <a:solidFill>
                      <a:srgbClr val="477257"/>
                    </a:solidFill>
                    <a:prstDash val="sysDot"/>
                    <a:round/>
                  </a:ln>
                  <a:effectLst/>
                </c:spPr>
                <c:marker>
                  <c:symbol val="none"/>
                </c:marker>
                <c:cat>
                  <c:numRef>
                    <c:extLst>
                      <c:ext uri="{02D57815-91ED-43cb-92C2-25804820EDAC}">
                        <c15:formulaRef>
                          <c15:sqref>'Revenues Outlays'!$A$14:$A$64</c15:sqref>
                        </c15:formulaRef>
                      </c:ext>
                    </c:extLst>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extLst>
                      <c:ext uri="{02D57815-91ED-43cb-92C2-25804820EDAC}">
                        <c15:formulaRef>
                          <c15:sqref>'Revenues Outlays'!$N$14:$N$64</c15:sqref>
                        </c15:formulaRef>
                      </c:ext>
                    </c:extLst>
                    <c:numCache>
                      <c:formatCode>#,##0.0</c:formatCode>
                      <c:ptCount val="51"/>
                      <c:pt idx="0">
                        <c:v>2375.9443166124129</c:v>
                      </c:pt>
                      <c:pt idx="1">
                        <c:v>2375.9443166124129</c:v>
                      </c:pt>
                      <c:pt idx="2">
                        <c:v>2375.9443166124129</c:v>
                      </c:pt>
                      <c:pt idx="3">
                        <c:v>2375.9443166124129</c:v>
                      </c:pt>
                      <c:pt idx="4">
                        <c:v>2375.9443166124129</c:v>
                      </c:pt>
                      <c:pt idx="5">
                        <c:v>2375.9443166124129</c:v>
                      </c:pt>
                      <c:pt idx="6">
                        <c:v>2375.9443166124129</c:v>
                      </c:pt>
                      <c:pt idx="7">
                        <c:v>2375.9443166124129</c:v>
                      </c:pt>
                      <c:pt idx="8">
                        <c:v>2375.9443166124129</c:v>
                      </c:pt>
                      <c:pt idx="9">
                        <c:v>2375.9443166124129</c:v>
                      </c:pt>
                      <c:pt idx="10">
                        <c:v>2375.9443166124129</c:v>
                      </c:pt>
                      <c:pt idx="11">
                        <c:v>2375.9443166124129</c:v>
                      </c:pt>
                      <c:pt idx="12">
                        <c:v>2375.9443166124129</c:v>
                      </c:pt>
                      <c:pt idx="13">
                        <c:v>2375.9443166124129</c:v>
                      </c:pt>
                      <c:pt idx="14">
                        <c:v>2375.9443166124129</c:v>
                      </c:pt>
                      <c:pt idx="15">
                        <c:v>2375.9443166124129</c:v>
                      </c:pt>
                      <c:pt idx="16">
                        <c:v>2375.9443166124129</c:v>
                      </c:pt>
                      <c:pt idx="17">
                        <c:v>2375.9443166124129</c:v>
                      </c:pt>
                      <c:pt idx="18">
                        <c:v>2375.9443166124129</c:v>
                      </c:pt>
                      <c:pt idx="19">
                        <c:v>2375.9443166124129</c:v>
                      </c:pt>
                      <c:pt idx="20">
                        <c:v>2375.9443166124129</c:v>
                      </c:pt>
                      <c:pt idx="21">
                        <c:v>2375.9443166124129</c:v>
                      </c:pt>
                      <c:pt idx="22">
                        <c:v>2375.9443166124129</c:v>
                      </c:pt>
                      <c:pt idx="23">
                        <c:v>2375.9443166124129</c:v>
                      </c:pt>
                      <c:pt idx="24">
                        <c:v>2375.9443166124129</c:v>
                      </c:pt>
                      <c:pt idx="25">
                        <c:v>2375.9443166124129</c:v>
                      </c:pt>
                      <c:pt idx="26">
                        <c:v>2375.9443166124129</c:v>
                      </c:pt>
                      <c:pt idx="27">
                        <c:v>2375.9443166124129</c:v>
                      </c:pt>
                      <c:pt idx="28">
                        <c:v>2375.9443166124129</c:v>
                      </c:pt>
                      <c:pt idx="29">
                        <c:v>2375.9443166124129</c:v>
                      </c:pt>
                      <c:pt idx="30">
                        <c:v>2375.9443166124129</c:v>
                      </c:pt>
                      <c:pt idx="31">
                        <c:v>2375.9443166124129</c:v>
                      </c:pt>
                      <c:pt idx="32">
                        <c:v>2375.9443166124129</c:v>
                      </c:pt>
                      <c:pt idx="33">
                        <c:v>2375.9443166124129</c:v>
                      </c:pt>
                      <c:pt idx="34">
                        <c:v>2375.9443166124129</c:v>
                      </c:pt>
                      <c:pt idx="35">
                        <c:v>2375.9443166124129</c:v>
                      </c:pt>
                      <c:pt idx="36">
                        <c:v>2375.9443166124129</c:v>
                      </c:pt>
                      <c:pt idx="37">
                        <c:v>2375.9443166124129</c:v>
                      </c:pt>
                      <c:pt idx="38">
                        <c:v>2375.9443166124129</c:v>
                      </c:pt>
                      <c:pt idx="39">
                        <c:v>2375.9443166124129</c:v>
                      </c:pt>
                      <c:pt idx="40">
                        <c:v>2375.9443166124129</c:v>
                      </c:pt>
                      <c:pt idx="41">
                        <c:v>2375.9443166124129</c:v>
                      </c:pt>
                      <c:pt idx="42">
                        <c:v>2375.9443166124129</c:v>
                      </c:pt>
                      <c:pt idx="43">
                        <c:v>2375.9443166124129</c:v>
                      </c:pt>
                      <c:pt idx="44">
                        <c:v>2375.9443166124129</c:v>
                      </c:pt>
                      <c:pt idx="45">
                        <c:v>2375.9443166124129</c:v>
                      </c:pt>
                      <c:pt idx="46">
                        <c:v>2375.9443166124129</c:v>
                      </c:pt>
                      <c:pt idx="47">
                        <c:v>2375.9443166124129</c:v>
                      </c:pt>
                      <c:pt idx="48">
                        <c:v>2375.9443166124129</c:v>
                      </c:pt>
                      <c:pt idx="49">
                        <c:v>2375.9443166124129</c:v>
                      </c:pt>
                      <c:pt idx="50">
                        <c:v>2375.9443166124129</c:v>
                      </c:pt>
                    </c:numCache>
                  </c:numRef>
                </c:val>
                <c:smooth val="0"/>
              </c15:ser>
            </c15:filteredLineSeries>
            <c15:filteredLineSeries>
              <c15:ser>
                <c:idx val="3"/>
                <c:order val="3"/>
                <c:tx>
                  <c:strRef>
                    <c:extLst xmlns:c15="http://schemas.microsoft.com/office/drawing/2012/chart">
                      <c:ext xmlns:c15="http://schemas.microsoft.com/office/drawing/2012/chart" uri="{02D57815-91ED-43cb-92C2-25804820EDAC}">
                        <c15:formulaRef>
                          <c15:sqref>'Revenues Outlays'!$E$13</c15:sqref>
                        </c15:formulaRef>
                      </c:ext>
                    </c:extLst>
                    <c:strCache>
                      <c:ptCount val="1"/>
                      <c:pt idx="0">
                        <c:v>Average
Outlays, 1974–2013</c:v>
                      </c:pt>
                    </c:strCache>
                  </c:strRef>
                </c:tx>
                <c:spPr>
                  <a:ln w="28575" cap="rnd">
                    <a:solidFill>
                      <a:schemeClr val="tx1">
                        <a:lumMod val="65000"/>
                        <a:lumOff val="35000"/>
                      </a:schemeClr>
                    </a:solidFill>
                    <a:prstDash val="sysDot"/>
                    <a:round/>
                  </a:ln>
                  <a:effectLst/>
                </c:spPr>
                <c:marker>
                  <c:symbol val="none"/>
                </c:marker>
                <c:cat>
                  <c:numRef>
                    <c:extLst xmlns:c15="http://schemas.microsoft.com/office/drawing/2012/chart">
                      <c:ext xmlns:c15="http://schemas.microsoft.com/office/drawing/2012/chart" uri="{02D57815-91ED-43cb-92C2-25804820EDAC}">
                        <c15:formulaRef>
                          <c15:sqref>'Revenues Outlays'!$A$14:$A$64</c15:sqref>
                        </c15:formulaRef>
                      </c:ext>
                    </c:extLst>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extLst xmlns:c15="http://schemas.microsoft.com/office/drawing/2012/chart">
                      <c:ext xmlns:c15="http://schemas.microsoft.com/office/drawing/2012/chart" uri="{02D57815-91ED-43cb-92C2-25804820EDAC}">
                        <c15:formulaRef>
                          <c15:sqref>'Revenues Outlays'!$O$14:$O$64</c15:sqref>
                        </c15:formulaRef>
                      </c:ext>
                    </c:extLst>
                    <c:numCache>
                      <c:formatCode>#,##0.0</c:formatCode>
                      <c:ptCount val="51"/>
                      <c:pt idx="0">
                        <c:v>2809.942466057772</c:v>
                      </c:pt>
                      <c:pt idx="1">
                        <c:v>2809.942466057772</c:v>
                      </c:pt>
                      <c:pt idx="2">
                        <c:v>2809.942466057772</c:v>
                      </c:pt>
                      <c:pt idx="3">
                        <c:v>2809.942466057772</c:v>
                      </c:pt>
                      <c:pt idx="4">
                        <c:v>2809.942466057772</c:v>
                      </c:pt>
                      <c:pt idx="5">
                        <c:v>2809.942466057772</c:v>
                      </c:pt>
                      <c:pt idx="6">
                        <c:v>2809.942466057772</c:v>
                      </c:pt>
                      <c:pt idx="7">
                        <c:v>2809.942466057772</c:v>
                      </c:pt>
                      <c:pt idx="8">
                        <c:v>2809.942466057772</c:v>
                      </c:pt>
                      <c:pt idx="9">
                        <c:v>2809.942466057772</c:v>
                      </c:pt>
                      <c:pt idx="10">
                        <c:v>2809.942466057772</c:v>
                      </c:pt>
                      <c:pt idx="11">
                        <c:v>2809.942466057772</c:v>
                      </c:pt>
                      <c:pt idx="12">
                        <c:v>2809.942466057772</c:v>
                      </c:pt>
                      <c:pt idx="13">
                        <c:v>2809.942466057772</c:v>
                      </c:pt>
                      <c:pt idx="14">
                        <c:v>2809.942466057772</c:v>
                      </c:pt>
                      <c:pt idx="15">
                        <c:v>2809.942466057772</c:v>
                      </c:pt>
                      <c:pt idx="16">
                        <c:v>2809.942466057772</c:v>
                      </c:pt>
                      <c:pt idx="17">
                        <c:v>2809.942466057772</c:v>
                      </c:pt>
                      <c:pt idx="18">
                        <c:v>2809.942466057772</c:v>
                      </c:pt>
                      <c:pt idx="19">
                        <c:v>2809.942466057772</c:v>
                      </c:pt>
                      <c:pt idx="20">
                        <c:v>2809.942466057772</c:v>
                      </c:pt>
                      <c:pt idx="21">
                        <c:v>2809.942466057772</c:v>
                      </c:pt>
                      <c:pt idx="22">
                        <c:v>2809.942466057772</c:v>
                      </c:pt>
                      <c:pt idx="23">
                        <c:v>2809.942466057772</c:v>
                      </c:pt>
                      <c:pt idx="24">
                        <c:v>2809.942466057772</c:v>
                      </c:pt>
                      <c:pt idx="25">
                        <c:v>2809.942466057772</c:v>
                      </c:pt>
                      <c:pt idx="26">
                        <c:v>2809.942466057772</c:v>
                      </c:pt>
                      <c:pt idx="27">
                        <c:v>2809.942466057772</c:v>
                      </c:pt>
                      <c:pt idx="28">
                        <c:v>2809.942466057772</c:v>
                      </c:pt>
                      <c:pt idx="29">
                        <c:v>2809.942466057772</c:v>
                      </c:pt>
                      <c:pt idx="30">
                        <c:v>2809.942466057772</c:v>
                      </c:pt>
                      <c:pt idx="31">
                        <c:v>2809.942466057772</c:v>
                      </c:pt>
                      <c:pt idx="32">
                        <c:v>2809.942466057772</c:v>
                      </c:pt>
                      <c:pt idx="33">
                        <c:v>2809.942466057772</c:v>
                      </c:pt>
                      <c:pt idx="34">
                        <c:v>2809.942466057772</c:v>
                      </c:pt>
                      <c:pt idx="35">
                        <c:v>2809.942466057772</c:v>
                      </c:pt>
                      <c:pt idx="36">
                        <c:v>2809.942466057772</c:v>
                      </c:pt>
                      <c:pt idx="37">
                        <c:v>2809.942466057772</c:v>
                      </c:pt>
                      <c:pt idx="38">
                        <c:v>2809.942466057772</c:v>
                      </c:pt>
                      <c:pt idx="39">
                        <c:v>2809.942466057772</c:v>
                      </c:pt>
                      <c:pt idx="40">
                        <c:v>2809.942466057772</c:v>
                      </c:pt>
                      <c:pt idx="41">
                        <c:v>2809.942466057772</c:v>
                      </c:pt>
                      <c:pt idx="42">
                        <c:v>2809.942466057772</c:v>
                      </c:pt>
                      <c:pt idx="43">
                        <c:v>2809.942466057772</c:v>
                      </c:pt>
                      <c:pt idx="44">
                        <c:v>2809.942466057772</c:v>
                      </c:pt>
                      <c:pt idx="45">
                        <c:v>2809.942466057772</c:v>
                      </c:pt>
                      <c:pt idx="46">
                        <c:v>2809.942466057772</c:v>
                      </c:pt>
                      <c:pt idx="47">
                        <c:v>2809.942466057772</c:v>
                      </c:pt>
                      <c:pt idx="48">
                        <c:v>2809.942466057772</c:v>
                      </c:pt>
                      <c:pt idx="49">
                        <c:v>2809.942466057772</c:v>
                      </c:pt>
                      <c:pt idx="50">
                        <c:v>2809.942466057772</c:v>
                      </c:pt>
                    </c:numCache>
                  </c:numRef>
                </c:val>
                <c:smooth val="0"/>
              </c15:ser>
            </c15:filteredLineSeries>
          </c:ext>
        </c:extLst>
      </c:lineChart>
      <c:catAx>
        <c:axId val="17033408"/>
        <c:scaling>
          <c:orientation val="minMax"/>
        </c:scaling>
        <c:delete val="0"/>
        <c:axPos val="b"/>
        <c:title>
          <c:tx>
            <c:rich>
              <a:bodyPr rot="0" vert="horz"/>
              <a:lstStyle/>
              <a:p>
                <a:pPr algn="r">
                  <a:defRPr/>
                </a:pPr>
                <a:r>
                  <a:rPr lang="en-US" sz="1100"/>
                  <a:t>Source: </a:t>
                </a:r>
                <a:r>
                  <a:rPr lang="en-US" sz="1100" i="1"/>
                  <a:t>An Update to the Budget and Economic Outlook: 2014 to 2024</a:t>
                </a:r>
                <a:r>
                  <a:rPr lang="en-US" sz="1100"/>
                  <a:t>, CBO.</a:t>
                </a:r>
              </a:p>
              <a:p>
                <a:pPr algn="r">
                  <a:defRPr/>
                </a:pPr>
                <a:r>
                  <a:rPr lang="en-US" sz="1100"/>
                  <a:t>Produced by Veronique de Rugy, Mercatus Center at George Mason University, September 9, 2014. </a:t>
                </a:r>
              </a:p>
            </c:rich>
          </c:tx>
          <c:layout>
            <c:manualLayout>
              <c:xMode val="edge"/>
              <c:yMode val="edge"/>
              <c:x val="0.30066933751824199"/>
              <c:y val="0.91785209219189301"/>
            </c:manualLayout>
          </c:layout>
          <c:overlay val="0"/>
          <c:spPr>
            <a:noFill/>
            <a:ln>
              <a:noFill/>
            </a:ln>
            <a:effectLst/>
          </c:spPr>
        </c:title>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0"/>
          <a:lstStyle/>
          <a:p>
            <a:pPr>
              <a:defRPr>
                <a:solidFill>
                  <a:srgbClr val="5C5C60"/>
                </a:solidFill>
              </a:defRPr>
            </a:pPr>
            <a:endParaRPr lang="en-US"/>
          </a:p>
        </c:txPr>
        <c:crossAx val="16994032"/>
        <c:crosses val="autoZero"/>
        <c:auto val="1"/>
        <c:lblAlgn val="ctr"/>
        <c:lblOffset val="100"/>
        <c:tickLblSkip val="5"/>
        <c:tickMarkSkip val="5"/>
        <c:noMultiLvlLbl val="0"/>
      </c:catAx>
      <c:valAx>
        <c:axId val="16994032"/>
        <c:scaling>
          <c:orientation val="minMax"/>
        </c:scaling>
        <c:delete val="0"/>
        <c:axPos val="l"/>
        <c:majorGridlines>
          <c:spPr>
            <a:ln w="9525" cap="flat" cmpd="sng" algn="ctr">
              <a:noFill/>
              <a:round/>
            </a:ln>
            <a:effectLst/>
          </c:spPr>
        </c:majorGridlines>
        <c:title>
          <c:tx>
            <c:rich>
              <a:bodyPr rot="-5400000" vert="horz"/>
              <a:lstStyle/>
              <a:p>
                <a:pPr>
                  <a:defRPr>
                    <a:solidFill>
                      <a:srgbClr val="5C5C60"/>
                    </a:solidFill>
                  </a:defRPr>
                </a:pPr>
                <a:r>
                  <a:rPr lang="en-US">
                    <a:solidFill>
                      <a:srgbClr val="5C5C60"/>
                    </a:solidFill>
                  </a:rPr>
                  <a:t>billions of real 2013 dollars</a:t>
                </a:r>
              </a:p>
            </c:rich>
          </c:tx>
          <c:layout>
            <c:manualLayout>
              <c:xMode val="edge"/>
              <c:yMode val="edge"/>
              <c:x val="5.8901101033307299E-3"/>
              <c:y val="0.26482305163411302"/>
            </c:manualLayout>
          </c:layout>
          <c:overlay val="0"/>
          <c:spPr>
            <a:noFill/>
            <a:ln>
              <a:noFill/>
            </a:ln>
            <a:effectLst/>
          </c:spPr>
        </c:title>
        <c:numFmt formatCode="#,##0" sourceLinked="0"/>
        <c:majorTickMark val="none"/>
        <c:minorTickMark val="none"/>
        <c:tickLblPos val="nextTo"/>
        <c:spPr>
          <a:noFill/>
          <a:ln>
            <a:solidFill>
              <a:schemeClr val="bg1">
                <a:lumMod val="75000"/>
              </a:schemeClr>
            </a:solidFill>
          </a:ln>
          <a:effectLst/>
        </c:spPr>
        <c:txPr>
          <a:bodyPr rot="-60000000" vert="horz"/>
          <a:lstStyle/>
          <a:p>
            <a:pPr>
              <a:defRPr>
                <a:solidFill>
                  <a:srgbClr val="5C5C60"/>
                </a:solidFill>
              </a:defRPr>
            </a:pPr>
            <a:endParaRPr lang="en-US"/>
          </a:p>
        </c:txPr>
        <c:crossAx val="1703340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b="0" i="0">
          <a:latin typeface="Gotham Narrow Book"/>
          <a:cs typeface="Gotham Narrow Book"/>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2200" b="0">
                <a:latin typeface="Gotham Narrow Book"/>
                <a:cs typeface="Gotham Narrow Book"/>
              </a:defRPr>
            </a:pPr>
            <a:r>
              <a:rPr lang="en-US" sz="2200" b="0">
                <a:latin typeface="Gotham Narrow Book"/>
                <a:cs typeface="Gotham Narrow Book"/>
              </a:rPr>
              <a:t>Components of Total Increase in Revenues </a:t>
            </a:r>
          </a:p>
          <a:p>
            <a:pPr>
              <a:defRPr sz="2200" b="0">
                <a:latin typeface="Gotham Narrow Book"/>
                <a:cs typeface="Gotham Narrow Book"/>
              </a:defRPr>
            </a:pPr>
            <a:r>
              <a:rPr lang="en-US" sz="2200" b="0">
                <a:latin typeface="Gotham Narrow Book"/>
                <a:cs typeface="Gotham Narrow Book"/>
              </a:rPr>
              <a:t>in CBO</a:t>
            </a:r>
            <a:r>
              <a:rPr lang="en-US" sz="2200" b="0" i="0" u="none" strike="noStrike" baseline="0">
                <a:effectLst/>
              </a:rPr>
              <a:t>’</a:t>
            </a:r>
            <a:r>
              <a:rPr lang="en-US" sz="2200" b="0">
                <a:latin typeface="Gotham Narrow Book"/>
                <a:cs typeface="Gotham Narrow Book"/>
              </a:rPr>
              <a:t>s Baseline, 2014–2024</a:t>
            </a:r>
          </a:p>
        </c:rich>
      </c:tx>
      <c:layout/>
      <c:overlay val="0"/>
      <c:spPr>
        <a:noFill/>
        <a:ln>
          <a:noFill/>
        </a:ln>
        <a:effectLst/>
      </c:spPr>
    </c:title>
    <c:autoTitleDeleted val="0"/>
    <c:plotArea>
      <c:layout>
        <c:manualLayout>
          <c:layoutTarget val="inner"/>
          <c:xMode val="edge"/>
          <c:yMode val="edge"/>
          <c:x val="1.6124497278111001E-2"/>
          <c:y val="5.3715072561936403E-2"/>
          <c:w val="0.96775100544377801"/>
          <c:h val="0.82108438236888903"/>
        </c:manualLayout>
      </c:layout>
      <c:barChart>
        <c:barDir val="col"/>
        <c:grouping val="stacked"/>
        <c:varyColors val="0"/>
        <c:ser>
          <c:idx val="0"/>
          <c:order val="0"/>
          <c:tx>
            <c:v>Individual Income Taxes</c:v>
          </c:tx>
          <c:spPr>
            <a:solidFill>
              <a:srgbClr val="1D4B32"/>
            </a:solidFill>
            <a:ln>
              <a:noFill/>
            </a:ln>
            <a:effectLst/>
          </c:spPr>
          <c:invertIfNegative val="0"/>
          <c:dPt>
            <c:idx val="0"/>
            <c:invertIfNegative val="0"/>
            <c:bubble3D val="0"/>
            <c:spPr>
              <a:solidFill>
                <a:srgbClr val="1D4B32"/>
              </a:solidFill>
              <a:ln>
                <a:noFill/>
              </a:ln>
              <a:effectLst/>
            </c:spPr>
          </c:dPt>
          <c:val>
            <c:numRef>
              <c:f>'Components Data'!$N$15</c:f>
              <c:numCache>
                <c:formatCode>General</c:formatCode>
                <c:ptCount val="1"/>
                <c:pt idx="0">
                  <c:v>60</c:v>
                </c:pt>
              </c:numCache>
            </c:numRef>
          </c:val>
        </c:ser>
        <c:ser>
          <c:idx val="1"/>
          <c:order val="1"/>
          <c:tx>
            <c:v>Payroll taxes</c:v>
          </c:tx>
          <c:spPr>
            <a:solidFill>
              <a:srgbClr val="45B97C"/>
            </a:solidFill>
            <a:ln>
              <a:noFill/>
            </a:ln>
            <a:effectLst/>
          </c:spPr>
          <c:invertIfNegative val="0"/>
          <c:dPt>
            <c:idx val="0"/>
            <c:invertIfNegative val="0"/>
            <c:bubble3D val="0"/>
            <c:spPr>
              <a:solidFill>
                <a:srgbClr val="328C5D"/>
              </a:solidFill>
              <a:ln>
                <a:noFill/>
              </a:ln>
              <a:effectLst/>
            </c:spPr>
          </c:dPt>
          <c:val>
            <c:numRef>
              <c:f>'Components Data'!$N$16</c:f>
              <c:numCache>
                <c:formatCode>General</c:formatCode>
                <c:ptCount val="1"/>
                <c:pt idx="0">
                  <c:v>27</c:v>
                </c:pt>
              </c:numCache>
            </c:numRef>
          </c:val>
        </c:ser>
        <c:ser>
          <c:idx val="2"/>
          <c:order val="2"/>
          <c:tx>
            <c:strRef>
              <c:f>'Components Data'!$K$17</c:f>
              <c:strCache>
                <c:ptCount val="1"/>
                <c:pt idx="0">
                  <c:v>Corporate income taxes</c:v>
                </c:pt>
              </c:strCache>
            </c:strRef>
          </c:tx>
          <c:spPr>
            <a:solidFill>
              <a:srgbClr val="4ECF8C"/>
            </a:solidFill>
            <a:ln>
              <a:noFill/>
            </a:ln>
            <a:effectLst/>
          </c:spPr>
          <c:invertIfNegative val="0"/>
          <c:val>
            <c:numRef>
              <c:f>'Components Data'!$N$17</c:f>
              <c:numCache>
                <c:formatCode>General</c:formatCode>
                <c:ptCount val="1"/>
                <c:pt idx="0">
                  <c:v>10</c:v>
                </c:pt>
              </c:numCache>
            </c:numRef>
          </c:val>
        </c:ser>
        <c:ser>
          <c:idx val="3"/>
          <c:order val="3"/>
          <c:tx>
            <c:strRef>
              <c:f>'Components Data'!$K$18</c:f>
              <c:strCache>
                <c:ptCount val="1"/>
                <c:pt idx="0">
                  <c:v>All other taxes</c:v>
                </c:pt>
              </c:strCache>
            </c:strRef>
          </c:tx>
          <c:spPr>
            <a:solidFill>
              <a:srgbClr val="BEFFA7"/>
            </a:solidFill>
            <a:ln>
              <a:noFill/>
            </a:ln>
            <a:effectLst/>
          </c:spPr>
          <c:invertIfNegative val="0"/>
          <c:val>
            <c:numRef>
              <c:f>'Components Data'!$N$18</c:f>
              <c:numCache>
                <c:formatCode>General</c:formatCode>
                <c:ptCount val="1"/>
                <c:pt idx="0">
                  <c:v>3</c:v>
                </c:pt>
              </c:numCache>
            </c:numRef>
          </c:val>
        </c:ser>
        <c:dLbls>
          <c:showLegendKey val="0"/>
          <c:showVal val="0"/>
          <c:showCatName val="0"/>
          <c:showSerName val="0"/>
          <c:showPercent val="0"/>
          <c:showBubbleSize val="0"/>
        </c:dLbls>
        <c:gapWidth val="150"/>
        <c:overlap val="100"/>
        <c:axId val="17028088"/>
        <c:axId val="16926568"/>
      </c:barChart>
      <c:catAx>
        <c:axId val="17028088"/>
        <c:scaling>
          <c:orientation val="minMax"/>
        </c:scaling>
        <c:delete val="1"/>
        <c:axPos val="b"/>
        <c:title>
          <c:tx>
            <c:rich>
              <a:bodyPr rot="0" vert="horz"/>
              <a:lstStyle/>
              <a:p>
                <a:pPr algn="r">
                  <a:defRPr sz="1100" b="0"/>
                </a:pPr>
                <a:r>
                  <a:rPr lang="en-US" sz="1100" b="0"/>
                  <a:t>Source: </a:t>
                </a:r>
                <a:r>
                  <a:rPr lang="en-US" sz="1100" b="0" i="1"/>
                  <a:t>An Update to the Budget and Economic Outlook: 2014 to 2024</a:t>
                </a:r>
                <a:r>
                  <a:rPr lang="en-US" sz="1100" b="0"/>
                  <a:t>, CBO.</a:t>
                </a:r>
              </a:p>
              <a:p>
                <a:pPr algn="r">
                  <a:defRPr sz="1100" b="0"/>
                </a:pPr>
                <a:r>
                  <a:rPr lang="en-US" sz="1100" b="0"/>
                  <a:t>Produced by Veronique de Rugy, Mercatus Center at George Mason University, September 9, 2014.</a:t>
                </a:r>
              </a:p>
            </c:rich>
          </c:tx>
          <c:layout>
            <c:manualLayout>
              <c:xMode val="edge"/>
              <c:yMode val="edge"/>
              <c:x val="0.25737933398269103"/>
              <c:y val="0.91704954794422899"/>
            </c:manualLayout>
          </c:layout>
          <c:overlay val="0"/>
          <c:spPr>
            <a:noFill/>
            <a:ln>
              <a:noFill/>
            </a:ln>
            <a:effectLst/>
          </c:spPr>
        </c:title>
        <c:numFmt formatCode="General" sourceLinked="1"/>
        <c:majorTickMark val="none"/>
        <c:minorTickMark val="none"/>
        <c:tickLblPos val="nextTo"/>
        <c:crossAx val="16926568"/>
        <c:crosses val="autoZero"/>
        <c:auto val="1"/>
        <c:lblAlgn val="ctr"/>
        <c:lblOffset val="100"/>
        <c:noMultiLvlLbl val="0"/>
      </c:catAx>
      <c:valAx>
        <c:axId val="16926568"/>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170280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Gotham Narrow  "/>
          <a:cs typeface="Gotham Narrow  "/>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2200" b="0" i="0">
                <a:latin typeface="Gotham Narrow Book"/>
                <a:cs typeface="Gotham Narrow Book"/>
              </a:defRPr>
            </a:pPr>
            <a:r>
              <a:rPr lang="en-US" sz="2200" b="0" i="0">
                <a:latin typeface="Gotham Narrow Book"/>
                <a:cs typeface="Gotham Narrow Book"/>
              </a:rPr>
              <a:t>Components of Total Increase in Spending</a:t>
            </a:r>
          </a:p>
          <a:p>
            <a:pPr>
              <a:defRPr sz="2200" b="0" i="0">
                <a:latin typeface="Gotham Narrow Book"/>
                <a:cs typeface="Gotham Narrow Book"/>
              </a:defRPr>
            </a:pPr>
            <a:r>
              <a:rPr lang="en-US" sz="2200" b="0" i="0">
                <a:latin typeface="Gotham Narrow Book"/>
                <a:cs typeface="Gotham Narrow Book"/>
              </a:rPr>
              <a:t>in CBO</a:t>
            </a:r>
            <a:r>
              <a:rPr lang="fr-FR" sz="2200" b="0" i="0" u="none" strike="noStrike" baseline="0">
                <a:effectLst/>
                <a:latin typeface="Gotham Narrow Book"/>
                <a:cs typeface="Gotham Narrow Book"/>
              </a:rPr>
              <a:t>’</a:t>
            </a:r>
            <a:r>
              <a:rPr lang="en-US" sz="2200" b="0" i="0">
                <a:latin typeface="Gotham Narrow Book"/>
                <a:cs typeface="Gotham Narrow Book"/>
              </a:rPr>
              <a:t>s Baseline, 2014–2024</a:t>
            </a:r>
          </a:p>
        </c:rich>
      </c:tx>
      <c:layout/>
      <c:overlay val="0"/>
      <c:spPr>
        <a:noFill/>
        <a:ln>
          <a:noFill/>
        </a:ln>
        <a:effectLst/>
      </c:spPr>
    </c:title>
    <c:autoTitleDeleted val="0"/>
    <c:plotArea>
      <c:layout>
        <c:manualLayout>
          <c:layoutTarget val="inner"/>
          <c:xMode val="edge"/>
          <c:yMode val="edge"/>
          <c:x val="1.6124497278111001E-2"/>
          <c:y val="5.3715072561936403E-2"/>
          <c:w val="0.96775100544377801"/>
          <c:h val="0.82108438236888903"/>
        </c:manualLayout>
      </c:layout>
      <c:barChart>
        <c:barDir val="col"/>
        <c:grouping val="stacked"/>
        <c:varyColors val="0"/>
        <c:ser>
          <c:idx val="0"/>
          <c:order val="0"/>
          <c:tx>
            <c:strRef>
              <c:f>'Components Data'!$A$15</c:f>
              <c:strCache>
                <c:ptCount val="1"/>
                <c:pt idx="0">
                  <c:v>Major Health Care Programs</c:v>
                </c:pt>
              </c:strCache>
            </c:strRef>
          </c:tx>
          <c:spPr>
            <a:solidFill>
              <a:srgbClr val="316066"/>
            </a:solidFill>
            <a:ln>
              <a:noFill/>
            </a:ln>
            <a:effectLst/>
          </c:spPr>
          <c:invertIfNegative val="0"/>
          <c:val>
            <c:numRef>
              <c:f>'Components Data'!$B$15</c:f>
              <c:numCache>
                <c:formatCode>General</c:formatCode>
                <c:ptCount val="1"/>
                <c:pt idx="0">
                  <c:v>32</c:v>
                </c:pt>
              </c:numCache>
            </c:numRef>
          </c:val>
        </c:ser>
        <c:ser>
          <c:idx val="1"/>
          <c:order val="1"/>
          <c:tx>
            <c:strRef>
              <c:f>'Components Data'!$A$16</c:f>
              <c:strCache>
                <c:ptCount val="1"/>
                <c:pt idx="0">
                  <c:v>Social Security</c:v>
                </c:pt>
              </c:strCache>
            </c:strRef>
          </c:tx>
          <c:spPr>
            <a:solidFill>
              <a:srgbClr val="00818C"/>
            </a:solidFill>
            <a:ln>
              <a:noFill/>
            </a:ln>
            <a:effectLst/>
          </c:spPr>
          <c:invertIfNegative val="0"/>
          <c:val>
            <c:numRef>
              <c:f>'Components Data'!$B$16</c:f>
              <c:numCache>
                <c:formatCode>General</c:formatCode>
                <c:ptCount val="1"/>
                <c:pt idx="0">
                  <c:v>28</c:v>
                </c:pt>
              </c:numCache>
            </c:numRef>
          </c:val>
        </c:ser>
        <c:ser>
          <c:idx val="2"/>
          <c:order val="2"/>
          <c:tx>
            <c:strRef>
              <c:f>'Components Data'!$A$17</c:f>
              <c:strCache>
                <c:ptCount val="1"/>
                <c:pt idx="0">
                  <c:v>Net Interest</c:v>
                </c:pt>
              </c:strCache>
            </c:strRef>
          </c:tx>
          <c:spPr>
            <a:solidFill>
              <a:srgbClr val="17C7D2"/>
            </a:solidFill>
            <a:ln>
              <a:noFill/>
            </a:ln>
            <a:effectLst/>
          </c:spPr>
          <c:invertIfNegative val="0"/>
          <c:val>
            <c:numRef>
              <c:f>'Components Data'!$B$17</c:f>
              <c:numCache>
                <c:formatCode>General</c:formatCode>
                <c:ptCount val="1"/>
                <c:pt idx="0">
                  <c:v>25</c:v>
                </c:pt>
              </c:numCache>
            </c:numRef>
          </c:val>
        </c:ser>
        <c:ser>
          <c:idx val="3"/>
          <c:order val="3"/>
          <c:tx>
            <c:strRef>
              <c:f>'Components Data'!$A$18</c:f>
              <c:strCache>
                <c:ptCount val="1"/>
                <c:pt idx="0">
                  <c:v>All Other Programs</c:v>
                </c:pt>
              </c:strCache>
            </c:strRef>
          </c:tx>
          <c:spPr>
            <a:solidFill>
              <a:srgbClr val="ADE9E9"/>
            </a:solidFill>
            <a:ln>
              <a:noFill/>
            </a:ln>
            <a:effectLst/>
          </c:spPr>
          <c:invertIfNegative val="0"/>
          <c:val>
            <c:numRef>
              <c:f>'Components Data'!$B$18</c:f>
              <c:numCache>
                <c:formatCode>General</c:formatCode>
                <c:ptCount val="1"/>
                <c:pt idx="0">
                  <c:v>15</c:v>
                </c:pt>
              </c:numCache>
            </c:numRef>
          </c:val>
        </c:ser>
        <c:dLbls>
          <c:showLegendKey val="0"/>
          <c:showVal val="0"/>
          <c:showCatName val="0"/>
          <c:showSerName val="0"/>
          <c:showPercent val="0"/>
          <c:showBubbleSize val="0"/>
        </c:dLbls>
        <c:gapWidth val="150"/>
        <c:overlap val="100"/>
        <c:axId val="212555504"/>
        <c:axId val="212555888"/>
      </c:barChart>
      <c:catAx>
        <c:axId val="212555504"/>
        <c:scaling>
          <c:orientation val="minMax"/>
        </c:scaling>
        <c:delete val="1"/>
        <c:axPos val="b"/>
        <c:title>
          <c:tx>
            <c:rich>
              <a:bodyPr rot="0" vert="horz"/>
              <a:lstStyle/>
              <a:p>
                <a:pPr algn="r">
                  <a:defRPr/>
                </a:pPr>
                <a:r>
                  <a:rPr lang="en-US" sz="1100" b="0" i="0">
                    <a:latin typeface="Gotham Narrow Book"/>
                    <a:cs typeface="Gotham Narrow Book"/>
                  </a:rPr>
                  <a:t>Source: </a:t>
                </a:r>
                <a:r>
                  <a:rPr lang="en-US" sz="1100" b="0" i="1">
                    <a:latin typeface="Gotham Narrow Book"/>
                    <a:cs typeface="Gotham Narrow Book"/>
                  </a:rPr>
                  <a:t>An Update to the Budget and Economic Outlook: 2014 to 2024</a:t>
                </a:r>
                <a:r>
                  <a:rPr lang="en-US" sz="1100" b="0" i="0">
                    <a:latin typeface="Gotham Narrow Book"/>
                    <a:cs typeface="Gotham Narrow Book"/>
                  </a:rPr>
                  <a:t>, CBO, reproduction of figure 1-3.</a:t>
                </a:r>
              </a:p>
              <a:p>
                <a:pPr algn="r">
                  <a:defRPr/>
                </a:pPr>
                <a:r>
                  <a:rPr lang="en-US" sz="1100" b="0" i="0">
                    <a:latin typeface="Gotham Narrow Book"/>
                    <a:cs typeface="Gotham Narrow Book"/>
                  </a:rPr>
                  <a:t>Produced by Veronique de Rugy, Mercatus Center at George Mason University, September 9, 2014.</a:t>
                </a:r>
              </a:p>
            </c:rich>
          </c:tx>
          <c:layout>
            <c:manualLayout>
              <c:xMode val="edge"/>
              <c:yMode val="edge"/>
              <c:x val="0.28080645735037801"/>
              <c:y val="0.91658577075539205"/>
            </c:manualLayout>
          </c:layout>
          <c:overlay val="0"/>
          <c:spPr>
            <a:noFill/>
            <a:ln>
              <a:noFill/>
            </a:ln>
            <a:effectLst/>
          </c:spPr>
        </c:title>
        <c:numFmt formatCode="General" sourceLinked="1"/>
        <c:majorTickMark val="none"/>
        <c:minorTickMark val="none"/>
        <c:tickLblPos val="nextTo"/>
        <c:crossAx val="212555888"/>
        <c:crosses val="autoZero"/>
        <c:auto val="1"/>
        <c:lblAlgn val="ctr"/>
        <c:lblOffset val="100"/>
        <c:noMultiLvlLbl val="0"/>
      </c:catAx>
      <c:valAx>
        <c:axId val="212555888"/>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2125555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Gotham Narrow Book"/>
          <a:cs typeface="Gotham Narrow Book"/>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922212445535"/>
          <c:y val="0.13552492430556701"/>
          <c:w val="0.74994162256508001"/>
          <c:h val="0.66780428171528805"/>
        </c:manualLayout>
      </c:layout>
      <c:lineChart>
        <c:grouping val="standard"/>
        <c:varyColors val="0"/>
        <c:ser>
          <c:idx val="0"/>
          <c:order val="0"/>
          <c:tx>
            <c:strRef>
              <c:f>'Projected Spending Data'!$B$13</c:f>
              <c:strCache>
                <c:ptCount val="1"/>
                <c:pt idx="0">
                  <c:v>Major Health Care Programs</c:v>
                </c:pt>
              </c:strCache>
            </c:strRef>
          </c:tx>
          <c:spPr>
            <a:ln w="28575" cap="rnd">
              <a:solidFill>
                <a:srgbClr val="45B97C"/>
              </a:solidFill>
              <a:round/>
            </a:ln>
            <a:effectLst/>
          </c:spPr>
          <c:marker>
            <c:symbol val="none"/>
          </c:marker>
          <c:dPt>
            <c:idx val="0"/>
            <c:marker>
              <c:symbol val="circle"/>
              <c:size val="7"/>
              <c:spPr>
                <a:solidFill>
                  <a:schemeClr val="bg1"/>
                </a:solidFill>
                <a:ln w="25400">
                  <a:solidFill>
                    <a:srgbClr val="45B97C"/>
                  </a:solidFill>
                </a:ln>
              </c:spPr>
            </c:marker>
            <c:bubble3D val="0"/>
          </c:dPt>
          <c:dPt>
            <c:idx val="11"/>
            <c:marker>
              <c:symbol val="circle"/>
              <c:size val="7"/>
              <c:spPr>
                <a:solidFill>
                  <a:schemeClr val="bg1"/>
                </a:solidFill>
                <a:ln w="25400">
                  <a:solidFill>
                    <a:srgbClr val="45B97C"/>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Data'!$B$14:$B$25</c:f>
              <c:numCache>
                <c:formatCode>General</c:formatCode>
                <c:ptCount val="12"/>
                <c:pt idx="0">
                  <c:v>4.6150000000000002</c:v>
                </c:pt>
                <c:pt idx="1">
                  <c:v>4.8559999999999999</c:v>
                </c:pt>
                <c:pt idx="2">
                  <c:v>5.0380000000000003</c:v>
                </c:pt>
                <c:pt idx="3">
                  <c:v>5.38</c:v>
                </c:pt>
                <c:pt idx="4">
                  <c:v>5.38</c:v>
                </c:pt>
                <c:pt idx="5">
                  <c:v>5.298</c:v>
                </c:pt>
                <c:pt idx="6">
                  <c:v>5.492</c:v>
                </c:pt>
                <c:pt idx="7">
                  <c:v>5.585</c:v>
                </c:pt>
                <c:pt idx="8">
                  <c:v>5.6959999999999997</c:v>
                </c:pt>
                <c:pt idx="9">
                  <c:v>5.94</c:v>
                </c:pt>
                <c:pt idx="10">
                  <c:v>5.8970000000000002</c:v>
                </c:pt>
                <c:pt idx="11">
                  <c:v>5.859</c:v>
                </c:pt>
              </c:numCache>
            </c:numRef>
          </c:val>
          <c:smooth val="0"/>
        </c:ser>
        <c:ser>
          <c:idx val="1"/>
          <c:order val="1"/>
          <c:tx>
            <c:strRef>
              <c:f>'Projected Spending Data'!$I$13</c:f>
              <c:strCache>
                <c:ptCount val="1"/>
                <c:pt idx="0">
                  <c:v>Social Security</c:v>
                </c:pt>
              </c:strCache>
            </c:strRef>
          </c:tx>
          <c:spPr>
            <a:ln w="28575" cap="rnd">
              <a:solidFill>
                <a:srgbClr val="00818C"/>
              </a:solidFill>
              <a:round/>
            </a:ln>
            <a:effectLst/>
          </c:spPr>
          <c:marker>
            <c:symbol val="none"/>
          </c:marker>
          <c:dPt>
            <c:idx val="0"/>
            <c:marker>
              <c:symbol val="circle"/>
              <c:size val="7"/>
              <c:spPr>
                <a:solidFill>
                  <a:schemeClr val="bg1"/>
                </a:solidFill>
                <a:ln w="25400">
                  <a:solidFill>
                    <a:srgbClr val="00818C"/>
                  </a:solidFill>
                </a:ln>
              </c:spPr>
            </c:marker>
            <c:bubble3D val="0"/>
          </c:dPt>
          <c:dPt>
            <c:idx val="11"/>
            <c:marker>
              <c:symbol val="circle"/>
              <c:size val="7"/>
              <c:spPr>
                <a:solidFill>
                  <a:schemeClr val="bg1"/>
                </a:solidFill>
                <a:ln w="25400">
                  <a:solidFill>
                    <a:srgbClr val="00818C"/>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Data'!$I$14:$I$25</c:f>
              <c:numCache>
                <c:formatCode>General</c:formatCode>
                <c:ptCount val="12"/>
                <c:pt idx="0">
                  <c:v>4.8570000000000002</c:v>
                </c:pt>
                <c:pt idx="1">
                  <c:v>4.915</c:v>
                </c:pt>
                <c:pt idx="2">
                  <c:v>4.9370000000000003</c:v>
                </c:pt>
                <c:pt idx="3">
                  <c:v>4.9379999999999997</c:v>
                </c:pt>
                <c:pt idx="4">
                  <c:v>4.9740000000000002</c:v>
                </c:pt>
                <c:pt idx="5">
                  <c:v>5.0469999999999997</c:v>
                </c:pt>
                <c:pt idx="6">
                  <c:v>5.1340000000000003</c:v>
                </c:pt>
                <c:pt idx="7">
                  <c:v>5.2329999999999997</c:v>
                </c:pt>
                <c:pt idx="8">
                  <c:v>5.3310000000000004</c:v>
                </c:pt>
                <c:pt idx="9">
                  <c:v>5.4260000000000002</c:v>
                </c:pt>
                <c:pt idx="10">
                  <c:v>5.5289999999999999</c:v>
                </c:pt>
                <c:pt idx="11">
                  <c:v>5.6349999999999998</c:v>
                </c:pt>
              </c:numCache>
            </c:numRef>
          </c:val>
          <c:smooth val="0"/>
        </c:ser>
        <c:ser>
          <c:idx val="2"/>
          <c:order val="2"/>
          <c:tx>
            <c:strRef>
              <c:f>'Projected Spending Data'!$N$13</c:f>
              <c:strCache>
                <c:ptCount val="1"/>
                <c:pt idx="0">
                  <c:v>Net Interest</c:v>
                </c:pt>
              </c:strCache>
            </c:strRef>
          </c:tx>
          <c:spPr>
            <a:ln w="28575" cap="rnd">
              <a:solidFill>
                <a:srgbClr val="17C7D2"/>
              </a:solidFill>
              <a:round/>
            </a:ln>
            <a:effectLst/>
          </c:spPr>
          <c:marker>
            <c:symbol val="none"/>
          </c:marker>
          <c:dPt>
            <c:idx val="0"/>
            <c:marker>
              <c:symbol val="circle"/>
              <c:size val="7"/>
              <c:spPr>
                <a:solidFill>
                  <a:schemeClr val="bg1"/>
                </a:solidFill>
                <a:ln w="25400">
                  <a:solidFill>
                    <a:srgbClr val="17C7D2"/>
                  </a:solidFill>
                </a:ln>
              </c:spPr>
            </c:marker>
            <c:bubble3D val="0"/>
          </c:dPt>
          <c:dPt>
            <c:idx val="11"/>
            <c:marker>
              <c:symbol val="circle"/>
              <c:size val="7"/>
              <c:spPr>
                <a:solidFill>
                  <a:schemeClr val="bg1"/>
                </a:solidFill>
                <a:ln w="25400">
                  <a:solidFill>
                    <a:srgbClr val="17C7D2"/>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Data'!$N$14:$N$25</c:f>
              <c:numCache>
                <c:formatCode>General</c:formatCode>
                <c:ptCount val="12"/>
                <c:pt idx="0">
                  <c:v>1.3280000000000001</c:v>
                </c:pt>
                <c:pt idx="1">
                  <c:v>1.3440000000000001</c:v>
                </c:pt>
                <c:pt idx="2">
                  <c:v>1.395</c:v>
                </c:pt>
                <c:pt idx="3">
                  <c:v>1.5169999999999999</c:v>
                </c:pt>
                <c:pt idx="4">
                  <c:v>1.7090000000000001</c:v>
                </c:pt>
                <c:pt idx="5">
                  <c:v>1.98</c:v>
                </c:pt>
                <c:pt idx="6">
                  <c:v>2.2709999999999999</c:v>
                </c:pt>
                <c:pt idx="7">
                  <c:v>2.5049999999999999</c:v>
                </c:pt>
                <c:pt idx="8">
                  <c:v>2.6589999999999998</c:v>
                </c:pt>
                <c:pt idx="9">
                  <c:v>2.7959999999999998</c:v>
                </c:pt>
                <c:pt idx="10">
                  <c:v>2.915</c:v>
                </c:pt>
                <c:pt idx="11">
                  <c:v>3.0019999999999998</c:v>
                </c:pt>
              </c:numCache>
            </c:numRef>
          </c:val>
          <c:smooth val="0"/>
        </c:ser>
        <c:ser>
          <c:idx val="3"/>
          <c:order val="3"/>
          <c:tx>
            <c:strRef>
              <c:f>'Projected Spending Data'!$S$13</c:f>
              <c:strCache>
                <c:ptCount val="1"/>
                <c:pt idx="0">
                  <c:v>Nondefense Discretionary Spending</c:v>
                </c:pt>
              </c:strCache>
            </c:strRef>
          </c:tx>
          <c:spPr>
            <a:ln w="28575" cap="rnd">
              <a:solidFill>
                <a:srgbClr val="FF9F36"/>
              </a:solidFill>
              <a:prstDash val="sysDash"/>
              <a:round/>
            </a:ln>
            <a:effectLst/>
          </c:spPr>
          <c:marker>
            <c:symbol val="none"/>
          </c:marker>
          <c:dPt>
            <c:idx val="0"/>
            <c:marker>
              <c:symbol val="circle"/>
              <c:size val="7"/>
              <c:spPr>
                <a:solidFill>
                  <a:schemeClr val="bg1"/>
                </a:solidFill>
                <a:ln w="22225">
                  <a:solidFill>
                    <a:schemeClr val="accent6"/>
                  </a:solidFill>
                </a:ln>
              </c:spPr>
            </c:marker>
            <c:bubble3D val="0"/>
          </c:dPt>
          <c:dPt>
            <c:idx val="11"/>
            <c:marker>
              <c:symbol val="circle"/>
              <c:size val="7"/>
              <c:spPr>
                <a:solidFill>
                  <a:schemeClr val="bg1"/>
                </a:solidFill>
                <a:ln w="22225">
                  <a:solidFill>
                    <a:schemeClr val="accent6"/>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Data'!$S$14:$S$25</c:f>
              <c:numCache>
                <c:formatCode>General</c:formatCode>
                <c:ptCount val="12"/>
                <c:pt idx="0">
                  <c:v>3.4649999999999999</c:v>
                </c:pt>
                <c:pt idx="1">
                  <c:v>3.351</c:v>
                </c:pt>
                <c:pt idx="2">
                  <c:v>3.2789999999999999</c:v>
                </c:pt>
                <c:pt idx="3">
                  <c:v>3.0779999999999998</c:v>
                </c:pt>
                <c:pt idx="4">
                  <c:v>2.907</c:v>
                </c:pt>
                <c:pt idx="5">
                  <c:v>2.8140000000000001</c:v>
                </c:pt>
                <c:pt idx="6">
                  <c:v>2.746</c:v>
                </c:pt>
                <c:pt idx="7">
                  <c:v>2.6890000000000001</c:v>
                </c:pt>
                <c:pt idx="8">
                  <c:v>2.6280000000000001</c:v>
                </c:pt>
                <c:pt idx="9">
                  <c:v>2.5779999999999998</c:v>
                </c:pt>
                <c:pt idx="10">
                  <c:v>2.5310000000000001</c:v>
                </c:pt>
                <c:pt idx="11">
                  <c:v>2.484</c:v>
                </c:pt>
              </c:numCache>
            </c:numRef>
          </c:val>
          <c:smooth val="0"/>
        </c:ser>
        <c:ser>
          <c:idx val="4"/>
          <c:order val="4"/>
          <c:tx>
            <c:strRef>
              <c:f>'Projected Spending Data'!$X$13</c:f>
              <c:strCache>
                <c:ptCount val="1"/>
                <c:pt idx="0">
                  <c:v>Defense Discretionary Spending</c:v>
                </c:pt>
              </c:strCache>
            </c:strRef>
          </c:tx>
          <c:spPr>
            <a:ln w="28575" cap="rnd">
              <a:solidFill>
                <a:srgbClr val="93999E"/>
              </a:solidFill>
              <a:prstDash val="sysDash"/>
              <a:round/>
            </a:ln>
            <a:effectLst/>
          </c:spPr>
          <c:marker>
            <c:symbol val="none"/>
          </c:marker>
          <c:dPt>
            <c:idx val="0"/>
            <c:marker>
              <c:symbol val="circle"/>
              <c:size val="7"/>
              <c:spPr>
                <a:solidFill>
                  <a:schemeClr val="bg1"/>
                </a:solidFill>
                <a:ln w="22225">
                  <a:solidFill>
                    <a:srgbClr val="93999E"/>
                  </a:solidFill>
                </a:ln>
              </c:spPr>
            </c:marker>
            <c:bubble3D val="0"/>
          </c:dPt>
          <c:dPt>
            <c:idx val="11"/>
            <c:marker>
              <c:symbol val="circle"/>
              <c:size val="7"/>
              <c:spPr>
                <a:solidFill>
                  <a:schemeClr val="bg1"/>
                </a:solidFill>
                <a:ln w="22225">
                  <a:solidFill>
                    <a:srgbClr val="93999E"/>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Data'!$X$14:$X$25</c:f>
              <c:numCache>
                <c:formatCode>General</c:formatCode>
                <c:ptCount val="12"/>
                <c:pt idx="0">
                  <c:v>3.762</c:v>
                </c:pt>
                <c:pt idx="1">
                  <c:v>3.4529999999999998</c:v>
                </c:pt>
                <c:pt idx="2">
                  <c:v>3.3279999999999998</c:v>
                </c:pt>
                <c:pt idx="3">
                  <c:v>3.2210000000000001</c:v>
                </c:pt>
                <c:pt idx="4">
                  <c:v>3.0979999999999999</c:v>
                </c:pt>
                <c:pt idx="5">
                  <c:v>2.9969999999999999</c:v>
                </c:pt>
                <c:pt idx="6">
                  <c:v>2.9569999999999999</c:v>
                </c:pt>
                <c:pt idx="7">
                  <c:v>2.9</c:v>
                </c:pt>
                <c:pt idx="8">
                  <c:v>2.847</c:v>
                </c:pt>
                <c:pt idx="9">
                  <c:v>2.82</c:v>
                </c:pt>
                <c:pt idx="10">
                  <c:v>2.7530000000000001</c:v>
                </c:pt>
                <c:pt idx="11">
                  <c:v>2.6880000000000002</c:v>
                </c:pt>
              </c:numCache>
            </c:numRef>
          </c:val>
          <c:smooth val="0"/>
        </c:ser>
        <c:ser>
          <c:idx val="5"/>
          <c:order val="5"/>
          <c:tx>
            <c:strRef>
              <c:f>'Projected Spending Data'!$AC$13</c:f>
              <c:strCache>
                <c:ptCount val="1"/>
                <c:pt idx="0">
                  <c:v>Other Mandatory Spending</c:v>
                </c:pt>
              </c:strCache>
            </c:strRef>
          </c:tx>
          <c:spPr>
            <a:ln w="28575" cap="rnd">
              <a:solidFill>
                <a:srgbClr val="ADE9E9"/>
              </a:solidFill>
              <a:prstDash val="solid"/>
              <a:round/>
            </a:ln>
            <a:effectLst/>
          </c:spPr>
          <c:marker>
            <c:symbol val="none"/>
          </c:marker>
          <c:dPt>
            <c:idx val="0"/>
            <c:marker>
              <c:symbol val="circle"/>
              <c:size val="7"/>
              <c:spPr>
                <a:solidFill>
                  <a:schemeClr val="bg1"/>
                </a:solidFill>
                <a:ln w="25400">
                  <a:solidFill>
                    <a:srgbClr val="ADE9E9"/>
                  </a:solidFill>
                </a:ln>
              </c:spPr>
            </c:marker>
            <c:bubble3D val="0"/>
          </c:dPt>
          <c:dPt>
            <c:idx val="11"/>
            <c:marker>
              <c:symbol val="circle"/>
              <c:size val="7"/>
              <c:spPr>
                <a:solidFill>
                  <a:schemeClr val="bg1"/>
                </a:solidFill>
                <a:ln w="25400">
                  <a:solidFill>
                    <a:srgbClr val="ADE9E9"/>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Data'!$AC$14:$AC$25</c:f>
              <c:numCache>
                <c:formatCode>General</c:formatCode>
                <c:ptCount val="12"/>
                <c:pt idx="0">
                  <c:v>2.7429999999999999</c:v>
                </c:pt>
                <c:pt idx="1">
                  <c:v>2.5009999999999999</c:v>
                </c:pt>
                <c:pt idx="2">
                  <c:v>2.8860000000000001</c:v>
                </c:pt>
                <c:pt idx="3">
                  <c:v>2.891</c:v>
                </c:pt>
                <c:pt idx="4">
                  <c:v>2.722</c:v>
                </c:pt>
                <c:pt idx="5">
                  <c:v>2.589</c:v>
                </c:pt>
                <c:pt idx="6">
                  <c:v>2.4689999999999999</c:v>
                </c:pt>
                <c:pt idx="7">
                  <c:v>2.3980000000000001</c:v>
                </c:pt>
                <c:pt idx="8">
                  <c:v>2.37</c:v>
                </c:pt>
                <c:pt idx="9">
                  <c:v>2.387</c:v>
                </c:pt>
                <c:pt idx="10">
                  <c:v>2.27</c:v>
                </c:pt>
                <c:pt idx="11">
                  <c:v>2.1549999999999998</c:v>
                </c:pt>
              </c:numCache>
            </c:numRef>
          </c:val>
          <c:smooth val="0"/>
        </c:ser>
        <c:dLbls>
          <c:showLegendKey val="0"/>
          <c:showVal val="0"/>
          <c:showCatName val="0"/>
          <c:showSerName val="0"/>
          <c:showPercent val="0"/>
          <c:showBubbleSize val="0"/>
        </c:dLbls>
        <c:smooth val="0"/>
        <c:axId val="212585048"/>
        <c:axId val="211072648"/>
      </c:lineChart>
      <c:catAx>
        <c:axId val="212585048"/>
        <c:scaling>
          <c:orientation val="minMax"/>
        </c:scaling>
        <c:delete val="0"/>
        <c:axPos val="b"/>
        <c:title>
          <c:tx>
            <c:rich>
              <a:bodyPr rot="0" vert="horz"/>
              <a:lstStyle/>
              <a:p>
                <a:pPr marL="0" marR="0" indent="0" algn="r" defTabSz="914400" rtl="0" eaLnBrk="1" fontAlgn="auto" latinLnBrk="0" hangingPunct="1">
                  <a:lnSpc>
                    <a:spcPct val="100000"/>
                  </a:lnSpc>
                  <a:spcBef>
                    <a:spcPts val="0"/>
                  </a:spcBef>
                  <a:spcAft>
                    <a:spcPts val="0"/>
                  </a:spcAft>
                  <a:buClrTx/>
                  <a:buSzTx/>
                  <a:buFontTx/>
                  <a:buNone/>
                  <a:tabLst/>
                  <a:defRPr sz="1100" b="0" i="0" u="none" strike="noStrike" kern="1200" baseline="0">
                    <a:solidFill>
                      <a:srgbClr val="5C5C60"/>
                    </a:solidFill>
                    <a:latin typeface="Gotham narrow"/>
                    <a:ea typeface="+mn-ea"/>
                    <a:cs typeface="Gotham narrow"/>
                  </a:defRPr>
                </a:pPr>
                <a:r>
                  <a:rPr lang="en-US" sz="1100" b="0">
                    <a:solidFill>
                      <a:srgbClr val="5C5C60"/>
                    </a:solidFill>
                    <a:latin typeface="Gotham narrow "/>
                    <a:cs typeface="Gotham narrow "/>
                  </a:rPr>
                  <a:t>Source: Update to the Budet and Economic Outlook: 2014 to 2024, CBO, reproduction of figure 1-4.</a:t>
                </a:r>
              </a:p>
              <a:p>
                <a:pPr marL="0" marR="0" indent="0" algn="r" defTabSz="914400" rtl="0" eaLnBrk="1" fontAlgn="auto" latinLnBrk="0" hangingPunct="1">
                  <a:lnSpc>
                    <a:spcPct val="100000"/>
                  </a:lnSpc>
                  <a:spcBef>
                    <a:spcPts val="0"/>
                  </a:spcBef>
                  <a:spcAft>
                    <a:spcPts val="0"/>
                  </a:spcAft>
                  <a:buClrTx/>
                  <a:buSzTx/>
                  <a:buFontTx/>
                  <a:buNone/>
                  <a:tabLst/>
                  <a:defRPr sz="1100" b="0" i="0" u="none" strike="noStrike" kern="1200" baseline="0">
                    <a:solidFill>
                      <a:srgbClr val="5C5C60"/>
                    </a:solidFill>
                    <a:latin typeface="Gotham narrow"/>
                    <a:ea typeface="+mn-ea"/>
                    <a:cs typeface="Gotham narrow"/>
                  </a:defRPr>
                </a:pPr>
                <a:r>
                  <a:rPr lang="en-US" sz="1100" b="0">
                    <a:solidFill>
                      <a:srgbClr val="5C5C60"/>
                    </a:solidFill>
                    <a:latin typeface="Gotham narrow "/>
                    <a:cs typeface="Gotham narrow "/>
                  </a:rPr>
                  <a:t>Data note: The major</a:t>
                </a:r>
                <a:r>
                  <a:rPr lang="en-US" sz="1100" b="0" baseline="0">
                    <a:solidFill>
                      <a:srgbClr val="5C5C60"/>
                    </a:solidFill>
                    <a:latin typeface="Gotham narrow "/>
                    <a:cs typeface="Gotham narrow "/>
                  </a:rPr>
                  <a:t> health care programs category </a:t>
                </a:r>
                <a:r>
                  <a:rPr lang="en-US" sz="1100">
                    <a:effectLst/>
                    <a:latin typeface="Gotham narrow "/>
                    <a:cs typeface="Gotham narrow "/>
                  </a:rPr>
                  <a:t>consists of Medicare, Medicaid, the Children’s Health Insurance Program, and subsidies for health insurance.</a:t>
                </a:r>
              </a:p>
            </c:rich>
          </c:tx>
          <c:layout>
            <c:manualLayout>
              <c:xMode val="edge"/>
              <c:yMode val="edge"/>
              <c:x val="0.19927284220177999"/>
              <c:y val="0.88404289186435703"/>
            </c:manualLayout>
          </c:layout>
          <c:overlay val="0"/>
          <c:spPr>
            <a:noFill/>
            <a:ln>
              <a:noFill/>
            </a:ln>
            <a:effectLst/>
          </c:spPr>
        </c:title>
        <c:numFmt formatCode="General" sourceLinked="1"/>
        <c:majorTickMark val="in"/>
        <c:minorTickMark val="none"/>
        <c:tickLblPos val="nextTo"/>
        <c:spPr>
          <a:noFill/>
          <a:ln w="9525" cap="flat" cmpd="sng" algn="ctr">
            <a:solidFill>
              <a:srgbClr val="757B82"/>
            </a:solidFill>
            <a:round/>
          </a:ln>
          <a:effectLst/>
        </c:spPr>
        <c:txPr>
          <a:bodyPr rot="-60000000" vert="horz"/>
          <a:lstStyle/>
          <a:p>
            <a:pPr>
              <a:defRPr sz="1400">
                <a:solidFill>
                  <a:srgbClr val="5C5C60"/>
                </a:solidFill>
              </a:defRPr>
            </a:pPr>
            <a:endParaRPr lang="en-US"/>
          </a:p>
        </c:txPr>
        <c:crossAx val="211072648"/>
        <c:crosses val="autoZero"/>
        <c:auto val="1"/>
        <c:lblAlgn val="ctr"/>
        <c:lblOffset val="100"/>
        <c:noMultiLvlLbl val="0"/>
      </c:catAx>
      <c:valAx>
        <c:axId val="211072648"/>
        <c:scaling>
          <c:orientation val="minMax"/>
        </c:scaling>
        <c:delete val="0"/>
        <c:axPos val="l"/>
        <c:majorGridlines>
          <c:spPr>
            <a:ln w="9525" cap="flat" cmpd="sng" algn="ctr">
              <a:noFill/>
              <a:round/>
            </a:ln>
            <a:effectLst/>
          </c:spPr>
        </c:majorGridlines>
        <c:title>
          <c:tx>
            <c:rich>
              <a:bodyPr rot="-5400000" vert="horz"/>
              <a:lstStyle/>
              <a:p>
                <a:pPr>
                  <a:defRPr b="0">
                    <a:solidFill>
                      <a:srgbClr val="5C5C60"/>
                    </a:solidFill>
                    <a:latin typeface="Gotham narrow"/>
                    <a:cs typeface="Gotham narrow"/>
                  </a:defRPr>
                </a:pPr>
                <a:r>
                  <a:rPr lang="en-US" b="0">
                    <a:solidFill>
                      <a:srgbClr val="5C5C60"/>
                    </a:solidFill>
                    <a:latin typeface="Gotham narrow"/>
                    <a:cs typeface="Gotham narrow"/>
                  </a:rPr>
                  <a:t>percent of GDP</a:t>
                </a:r>
              </a:p>
            </c:rich>
          </c:tx>
          <c:layout>
            <c:manualLayout>
              <c:xMode val="edge"/>
              <c:yMode val="edge"/>
              <c:x val="1.3231289189846699E-2"/>
              <c:y val="0.303293431425736"/>
            </c:manualLayout>
          </c:layout>
          <c:overlay val="0"/>
          <c:spPr>
            <a:noFill/>
            <a:ln>
              <a:noFill/>
            </a:ln>
            <a:effectLst/>
          </c:spPr>
        </c:title>
        <c:numFmt formatCode="General" sourceLinked="1"/>
        <c:majorTickMark val="in"/>
        <c:minorTickMark val="none"/>
        <c:tickLblPos val="nextTo"/>
        <c:spPr>
          <a:noFill/>
          <a:ln>
            <a:solidFill>
              <a:srgbClr val="757B82"/>
            </a:solidFill>
          </a:ln>
          <a:effectLst/>
        </c:spPr>
        <c:txPr>
          <a:bodyPr rot="-60000000" vert="horz"/>
          <a:lstStyle/>
          <a:p>
            <a:pPr>
              <a:defRPr>
                <a:solidFill>
                  <a:srgbClr val="5C5C60"/>
                </a:solidFill>
              </a:defRPr>
            </a:pPr>
            <a:endParaRPr lang="en-US"/>
          </a:p>
        </c:txPr>
        <c:crossAx val="2125850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Gotham narrow book"/>
          <a:cs typeface="Gotham narrow book"/>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Gotham Narrow Light" pitchFamily="50" charset="0"/>
                <a:ea typeface="+mn-ea"/>
                <a:cs typeface="+mn-cs"/>
              </a:defRPr>
            </a:pPr>
            <a:r>
              <a:rPr lang="en-US" sz="2400">
                <a:latin typeface="Gotham Narrow Light" pitchFamily="50" charset="0"/>
              </a:rPr>
              <a:t>Alternative Deficit Scenarios, 2014-2024</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Gotham Narrow Light" pitchFamily="50" charset="0"/>
              <a:ea typeface="+mn-ea"/>
              <a:cs typeface="+mn-cs"/>
            </a:defRPr>
          </a:pPr>
          <a:endParaRPr lang="en-US"/>
        </a:p>
      </c:txPr>
    </c:title>
    <c:autoTitleDeleted val="0"/>
    <c:plotArea>
      <c:layout>
        <c:manualLayout>
          <c:layoutTarget val="inner"/>
          <c:xMode val="edge"/>
          <c:yMode val="edge"/>
          <c:x val="8.7358301796109705E-2"/>
          <c:y val="0.105006908767695"/>
          <c:w val="0.70009150681060905"/>
          <c:h val="0.76494511942071297"/>
        </c:manualLayout>
      </c:layout>
      <c:lineChart>
        <c:grouping val="standard"/>
        <c:varyColors val="0"/>
        <c:ser>
          <c:idx val="5"/>
          <c:order val="0"/>
          <c:tx>
            <c:strRef>
              <c:f>'Alternative Effects'!$A$23:$B$23</c:f>
              <c:strCache>
                <c:ptCount val="2"/>
                <c:pt idx="0">
                  <c:v>Deficit (-) or Surplus</c:v>
                </c:pt>
                <c:pt idx="1">
                  <c:v>On-budget </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'Alternative Effects'!$F$1:$P$1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'Alternative Effects'!$C$23:$R$23</c:f>
            </c:numRef>
          </c:val>
          <c:smooth val="0"/>
        </c:ser>
        <c:ser>
          <c:idx val="6"/>
          <c:order val="1"/>
          <c:tx>
            <c:strRef>
              <c:f>'Alternative Effects'!$A$24:$B$24</c:f>
              <c:strCache>
                <c:ptCount val="2"/>
                <c:pt idx="0">
                  <c:v>Deficit (-) or Surplus</c:v>
                </c:pt>
                <c:pt idx="1">
                  <c:v>Off-budgeta</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'Alternative Effects'!$F$1:$P$1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'Alternative Effects'!$C$24:$R$24</c:f>
            </c:numRef>
          </c:val>
          <c:smooth val="0"/>
        </c:ser>
        <c:ser>
          <c:idx val="0"/>
          <c:order val="2"/>
          <c:tx>
            <c:v>Baseline</c:v>
          </c:tx>
          <c:spPr>
            <a:ln w="28575" cap="rnd">
              <a:solidFill>
                <a:srgbClr val="316066"/>
              </a:solidFill>
              <a:round/>
            </a:ln>
            <a:effectLst/>
          </c:spPr>
          <c:marker>
            <c:symbol val="none"/>
          </c:marker>
          <c:cat>
            <c:numRef>
              <c:f>'Alternative Effects'!$F$1:$P$1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'Alternative Effects'!$F$22:$P$22</c:f>
              <c:numCache>
                <c:formatCode>#,##0</c:formatCode>
                <c:ptCount val="11"/>
                <c:pt idx="0">
                  <c:v>-506.09399999999999</c:v>
                </c:pt>
                <c:pt idx="1">
                  <c:v>-469.03300000000002</c:v>
                </c:pt>
                <c:pt idx="2">
                  <c:v>-556.21100000000001</c:v>
                </c:pt>
                <c:pt idx="3">
                  <c:v>-530.21100000000001</c:v>
                </c:pt>
                <c:pt idx="4">
                  <c:v>-559.94600000000003</c:v>
                </c:pt>
                <c:pt idx="5">
                  <c:v>-661.19399999999996</c:v>
                </c:pt>
                <c:pt idx="6">
                  <c:v>-736.85900000000004</c:v>
                </c:pt>
                <c:pt idx="7">
                  <c:v>-819.88</c:v>
                </c:pt>
                <c:pt idx="8">
                  <c:v>-945.52300000000002</c:v>
                </c:pt>
                <c:pt idx="9">
                  <c:v>-957.08</c:v>
                </c:pt>
                <c:pt idx="10">
                  <c:v>-959.86699999999996</c:v>
                </c:pt>
              </c:numCache>
            </c:numRef>
          </c:val>
          <c:smooth val="0"/>
        </c:ser>
        <c:ser>
          <c:idx val="1"/>
          <c:order val="3"/>
          <c:tx>
            <c:strRef>
              <c:f>'Alternative Effects'!$B$34</c:f>
              <c:strCache>
                <c:ptCount val="1"/>
                <c:pt idx="0">
                  <c:v>Reduce OCO Troops by 30K in 2017</c:v>
                </c:pt>
              </c:strCache>
            </c:strRef>
          </c:tx>
          <c:spPr>
            <a:ln w="28575" cap="rnd">
              <a:solidFill>
                <a:srgbClr val="ADE9E9">
                  <a:alpha val="90000"/>
                </a:srgbClr>
              </a:solidFill>
              <a:prstDash val="sysDash"/>
              <a:round/>
            </a:ln>
            <a:effectLst/>
          </c:spPr>
          <c:marker>
            <c:symbol val="none"/>
          </c:marker>
          <c:cat>
            <c:numRef>
              <c:f>'Alternative Effects'!$F$1:$P$1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'Alternative Effects'!$F$34:$P$34</c:f>
              <c:numCache>
                <c:formatCode>#,##0</c:formatCode>
                <c:ptCount val="11"/>
                <c:pt idx="0">
                  <c:v>-506.09399999999999</c:v>
                </c:pt>
                <c:pt idx="1">
                  <c:v>-449.57300000000004</c:v>
                </c:pt>
                <c:pt idx="2">
                  <c:v>-518.56200000000001</c:v>
                </c:pt>
                <c:pt idx="3">
                  <c:v>-478.89400000000001</c:v>
                </c:pt>
                <c:pt idx="4">
                  <c:v>-499.14100000000002</c:v>
                </c:pt>
                <c:pt idx="5">
                  <c:v>-592.79</c:v>
                </c:pt>
                <c:pt idx="6">
                  <c:v>-665.02700000000004</c:v>
                </c:pt>
                <c:pt idx="7">
                  <c:v>-745.80499999999995</c:v>
                </c:pt>
                <c:pt idx="8">
                  <c:v>-869.98500000000001</c:v>
                </c:pt>
                <c:pt idx="9">
                  <c:v>-879.69100000000003</c:v>
                </c:pt>
                <c:pt idx="10">
                  <c:v>-881.60899999999992</c:v>
                </c:pt>
              </c:numCache>
            </c:numRef>
          </c:val>
          <c:smooth val="0"/>
        </c:ser>
        <c:ser>
          <c:idx val="2"/>
          <c:order val="4"/>
          <c:tx>
            <c:strRef>
              <c:f>'Alternative Effects'!$B$36</c:f>
              <c:strCache>
                <c:ptCount val="1"/>
                <c:pt idx="0">
                  <c:v>Freeze Most Discretionary Appropriations at 2014 level</c:v>
                </c:pt>
              </c:strCache>
            </c:strRef>
          </c:tx>
          <c:spPr>
            <a:ln w="28575" cap="rnd">
              <a:solidFill>
                <a:srgbClr val="45B97C"/>
              </a:solidFill>
              <a:prstDash val="sysDash"/>
              <a:round/>
            </a:ln>
            <a:effectLst/>
          </c:spPr>
          <c:marker>
            <c:symbol val="none"/>
          </c:marker>
          <c:cat>
            <c:numRef>
              <c:f>'Alternative Effects'!$F$1:$P$1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'Alternative Effects'!$F$36:$P$36</c:f>
              <c:numCache>
                <c:formatCode>#,##0</c:formatCode>
                <c:ptCount val="11"/>
                <c:pt idx="0">
                  <c:v>-506.09399999999999</c:v>
                </c:pt>
                <c:pt idx="1">
                  <c:v>-479.64500000000004</c:v>
                </c:pt>
                <c:pt idx="2">
                  <c:v>-570.80200000000002</c:v>
                </c:pt>
                <c:pt idx="3">
                  <c:v>-530.62199999999996</c:v>
                </c:pt>
                <c:pt idx="4">
                  <c:v>-539.39600000000007</c:v>
                </c:pt>
                <c:pt idx="5">
                  <c:v>-616.58299999999997</c:v>
                </c:pt>
                <c:pt idx="6">
                  <c:v>-666.90800000000002</c:v>
                </c:pt>
                <c:pt idx="7">
                  <c:v>-723.51499999999999</c:v>
                </c:pt>
                <c:pt idx="8">
                  <c:v>-821.12599999999998</c:v>
                </c:pt>
                <c:pt idx="9">
                  <c:v>-803.25099999999998</c:v>
                </c:pt>
                <c:pt idx="10">
                  <c:v>-775.45899999999995</c:v>
                </c:pt>
              </c:numCache>
            </c:numRef>
          </c:val>
          <c:smooth val="0"/>
        </c:ser>
        <c:ser>
          <c:idx val="3"/>
          <c:order val="5"/>
          <c:tx>
            <c:strRef>
              <c:f>'Alternative Effects'!$B$37</c:f>
              <c:strCache>
                <c:ptCount val="1"/>
                <c:pt idx="0">
                  <c:v>Maintain Medicare Physician Payment Rate</c:v>
                </c:pt>
              </c:strCache>
            </c:strRef>
          </c:tx>
          <c:spPr>
            <a:ln w="28575" cap="rnd">
              <a:solidFill>
                <a:srgbClr val="FBEB31"/>
              </a:solidFill>
              <a:prstDash val="sysDash"/>
              <a:round/>
            </a:ln>
            <a:effectLst/>
          </c:spPr>
          <c:marker>
            <c:symbol val="none"/>
          </c:marker>
          <c:cat>
            <c:numRef>
              <c:f>'Alternative Effects'!$F$1:$P$1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'Alternative Effects'!$F$37:$P$37</c:f>
              <c:numCache>
                <c:formatCode>#,##0</c:formatCode>
                <c:ptCount val="11"/>
                <c:pt idx="0">
                  <c:v>-506.09399999999999</c:v>
                </c:pt>
                <c:pt idx="1">
                  <c:v>-476.18900000000002</c:v>
                </c:pt>
                <c:pt idx="2">
                  <c:v>-566.38</c:v>
                </c:pt>
                <c:pt idx="3">
                  <c:v>-541.79899999999998</c:v>
                </c:pt>
                <c:pt idx="4">
                  <c:v>-571.053</c:v>
                </c:pt>
                <c:pt idx="5">
                  <c:v>-672.67699999999991</c:v>
                </c:pt>
                <c:pt idx="6">
                  <c:v>-749.52200000000005</c:v>
                </c:pt>
                <c:pt idx="7">
                  <c:v>-834.05399999999997</c:v>
                </c:pt>
                <c:pt idx="8">
                  <c:v>-961.77700000000004</c:v>
                </c:pt>
                <c:pt idx="9">
                  <c:v>-974.63</c:v>
                </c:pt>
                <c:pt idx="10">
                  <c:v>-978.33499999999992</c:v>
                </c:pt>
              </c:numCache>
            </c:numRef>
          </c:val>
          <c:smooth val="0"/>
        </c:ser>
        <c:ser>
          <c:idx val="4"/>
          <c:order val="6"/>
          <c:tx>
            <c:strRef>
              <c:f>'Alternative Effects'!$B$38</c:f>
              <c:strCache>
                <c:ptCount val="1"/>
                <c:pt idx="0">
                  <c:v>Remove Sequester Cuts</c:v>
                </c:pt>
              </c:strCache>
            </c:strRef>
          </c:tx>
          <c:spPr>
            <a:ln w="28575" cap="rnd">
              <a:solidFill>
                <a:srgbClr val="17C7D2"/>
              </a:solidFill>
              <a:prstDash val="sysDash"/>
              <a:round/>
            </a:ln>
            <a:effectLst/>
          </c:spPr>
          <c:marker>
            <c:symbol val="none"/>
          </c:marker>
          <c:cat>
            <c:numRef>
              <c:f>'Alternative Effects'!$F$1:$P$1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'Alternative Effects'!$F$38:$P$38</c:f>
              <c:numCache>
                <c:formatCode>#,##0</c:formatCode>
                <c:ptCount val="11"/>
                <c:pt idx="0">
                  <c:v>-506</c:v>
                </c:pt>
                <c:pt idx="1">
                  <c:v>-474.94300000000004</c:v>
                </c:pt>
                <c:pt idx="2">
                  <c:v>-619.66300000000001</c:v>
                </c:pt>
                <c:pt idx="3">
                  <c:v>-617.63</c:v>
                </c:pt>
                <c:pt idx="4">
                  <c:v>-654.90200000000004</c:v>
                </c:pt>
                <c:pt idx="5">
                  <c:v>-759.38</c:v>
                </c:pt>
                <c:pt idx="6">
                  <c:v>-837.41600000000005</c:v>
                </c:pt>
                <c:pt idx="7">
                  <c:v>-919.94799999999998</c:v>
                </c:pt>
                <c:pt idx="8">
                  <c:v>-1047.653</c:v>
                </c:pt>
                <c:pt idx="9">
                  <c:v>-1065.76</c:v>
                </c:pt>
                <c:pt idx="10">
                  <c:v>-1072.3979999999999</c:v>
                </c:pt>
              </c:numCache>
            </c:numRef>
          </c:val>
          <c:smooth val="0"/>
        </c:ser>
        <c:ser>
          <c:idx val="7"/>
          <c:order val="7"/>
          <c:tx>
            <c:strRef>
              <c:f>'Alternative Effects'!$B$39</c:f>
              <c:strCache>
                <c:ptCount val="1"/>
                <c:pt idx="0">
                  <c:v>Extend Expiring Tax Credits</c:v>
                </c:pt>
              </c:strCache>
            </c:strRef>
          </c:tx>
          <c:spPr>
            <a:ln w="28575" cap="rnd">
              <a:solidFill>
                <a:srgbClr val="FF6C2C"/>
              </a:solidFill>
              <a:prstDash val="sysDash"/>
              <a:round/>
            </a:ln>
            <a:effectLst/>
          </c:spPr>
          <c:marker>
            <c:symbol val="none"/>
          </c:marker>
          <c:cat>
            <c:numRef>
              <c:f>'Alternative Effects'!$F$1:$P$1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'Alternative Effects'!$F$39:$P$39</c:f>
              <c:numCache>
                <c:formatCode>#,##0</c:formatCode>
                <c:ptCount val="11"/>
                <c:pt idx="0">
                  <c:v>-506.09399999999999</c:v>
                </c:pt>
                <c:pt idx="1">
                  <c:v>-608.51800000000003</c:v>
                </c:pt>
                <c:pt idx="2">
                  <c:v>-634.86</c:v>
                </c:pt>
                <c:pt idx="3">
                  <c:v>-603.11099999999999</c:v>
                </c:pt>
                <c:pt idx="4">
                  <c:v>-629.53899999999999</c:v>
                </c:pt>
                <c:pt idx="5">
                  <c:v>-748.76699999999994</c:v>
                </c:pt>
                <c:pt idx="6">
                  <c:v>-821.73199999999997</c:v>
                </c:pt>
                <c:pt idx="7">
                  <c:v>-905.89499999999998</c:v>
                </c:pt>
                <c:pt idx="8">
                  <c:v>-1034.306</c:v>
                </c:pt>
                <c:pt idx="9">
                  <c:v>-1049.951</c:v>
                </c:pt>
                <c:pt idx="10">
                  <c:v>-1056.346</c:v>
                </c:pt>
              </c:numCache>
            </c:numRef>
          </c:val>
          <c:smooth val="0"/>
        </c:ser>
        <c:ser>
          <c:idx val="8"/>
          <c:order val="8"/>
          <c:tx>
            <c:strRef>
              <c:f>'Alternative Effects'!$B$32</c:f>
              <c:strCache>
                <c:ptCount val="1"/>
                <c:pt idx="0">
                  <c:v>TOTAL</c:v>
                </c:pt>
              </c:strCache>
            </c:strRef>
          </c:tx>
          <c:spPr>
            <a:ln w="28575" cap="rnd">
              <a:solidFill>
                <a:srgbClr val="67515C"/>
              </a:solidFill>
              <a:round/>
            </a:ln>
            <a:effectLst/>
          </c:spPr>
          <c:marker>
            <c:symbol val="none"/>
          </c:marker>
          <c:cat>
            <c:numRef>
              <c:f>'Alternative Effects'!$F$1:$P$1</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'Alternative Effects'!$F$32:$P$32</c:f>
              <c:numCache>
                <c:formatCode>#,##0</c:formatCode>
                <c:ptCount val="11"/>
                <c:pt idx="0">
                  <c:v>-506.09399999999999</c:v>
                </c:pt>
                <c:pt idx="1">
                  <c:v>-636.59400000000005</c:v>
                </c:pt>
                <c:pt idx="2">
                  <c:v>-734.84300000000007</c:v>
                </c:pt>
                <c:pt idx="3">
                  <c:v>-712.19299999999998</c:v>
                </c:pt>
                <c:pt idx="4">
                  <c:v>-722.35300000000007</c:v>
                </c:pt>
                <c:pt idx="5">
                  <c:v>-819.404</c:v>
                </c:pt>
                <c:pt idx="6">
                  <c:v>-872.28800000000001</c:v>
                </c:pt>
                <c:pt idx="7">
                  <c:v>-934.24900000000002</c:v>
                </c:pt>
                <c:pt idx="8">
                  <c:v>-1041.53</c:v>
                </c:pt>
                <c:pt idx="9">
                  <c:v>-1037.817</c:v>
                </c:pt>
                <c:pt idx="10">
                  <c:v>-1020.615</c:v>
                </c:pt>
              </c:numCache>
            </c:numRef>
          </c:val>
          <c:smooth val="0"/>
        </c:ser>
        <c:dLbls>
          <c:showLegendKey val="0"/>
          <c:showVal val="0"/>
          <c:showCatName val="0"/>
          <c:showSerName val="0"/>
          <c:showPercent val="0"/>
          <c:showBubbleSize val="0"/>
        </c:dLbls>
        <c:smooth val="0"/>
        <c:axId val="158800568"/>
        <c:axId val="158800960"/>
      </c:lineChart>
      <c:dateAx>
        <c:axId val="158800568"/>
        <c:scaling>
          <c:orientation val="minMax"/>
        </c:scaling>
        <c:delete val="0"/>
        <c:axPos val="b"/>
        <c:title>
          <c:tx>
            <c:rich>
              <a:bodyPr rot="0" spcFirstLastPara="1" vertOverflow="ellipsis" vert="horz" wrap="square" anchor="ctr" anchorCtr="1"/>
              <a:lstStyle/>
              <a:p>
                <a:pPr algn="r">
                  <a:defRPr sz="1100" b="0" i="0" u="none" strike="noStrike" kern="1200" baseline="0">
                    <a:solidFill>
                      <a:schemeClr val="tx1">
                        <a:lumMod val="65000"/>
                        <a:lumOff val="35000"/>
                      </a:schemeClr>
                    </a:solidFill>
                    <a:latin typeface="Gotham Narrow Light" pitchFamily="50" charset="0"/>
                    <a:ea typeface="+mn-ea"/>
                    <a:cs typeface="+mn-cs"/>
                  </a:defRPr>
                </a:pPr>
                <a:r>
                  <a:rPr lang="en-US" sz="1100">
                    <a:latin typeface="Gotham Narrow Light" pitchFamily="50" charset="0"/>
                  </a:rPr>
                  <a:t>Source: </a:t>
                </a:r>
                <a:r>
                  <a:rPr lang="en-US" sz="1100" i="1">
                    <a:latin typeface="Gotham Narrow Light" pitchFamily="50" charset="0"/>
                  </a:rPr>
                  <a:t>Update to the Budet and Economic Outlook: 2014 to 2024</a:t>
                </a:r>
                <a:r>
                  <a:rPr lang="en-US" sz="1100">
                    <a:latin typeface="Gotham Narrow Light" pitchFamily="50" charset="0"/>
                  </a:rPr>
                  <a:t>, CBO.</a:t>
                </a:r>
              </a:p>
              <a:p>
                <a:pPr algn="r">
                  <a:defRPr sz="1100">
                    <a:latin typeface="Gotham Narrow Light" pitchFamily="50" charset="0"/>
                  </a:defRPr>
                </a:pPr>
                <a:r>
                  <a:rPr lang="en-US" sz="1100">
                    <a:latin typeface="Gotham Narrow Light" pitchFamily="50" charset="0"/>
                  </a:rPr>
                  <a:t>Produced by Veronique de Rugy, Mercatus Center at George Mason University, September 9, 2014.</a:t>
                </a:r>
              </a:p>
            </c:rich>
          </c:tx>
          <c:layout>
            <c:manualLayout>
              <c:xMode val="edge"/>
              <c:yMode val="edge"/>
              <c:x val="0.31073141273680599"/>
              <c:y val="0.91235866442151603"/>
            </c:manualLayout>
          </c:layout>
          <c:overlay val="0"/>
          <c:spPr>
            <a:noFill/>
            <a:ln>
              <a:noFill/>
            </a:ln>
            <a:effectLst/>
          </c:spPr>
          <c:txPr>
            <a:bodyPr rot="0" spcFirstLastPara="1" vertOverflow="ellipsis" vert="horz" wrap="square" anchor="ctr" anchorCtr="1"/>
            <a:lstStyle/>
            <a:p>
              <a:pPr algn="r">
                <a:defRPr sz="1100" b="0" i="0" u="none" strike="noStrike" kern="1200" baseline="0">
                  <a:solidFill>
                    <a:schemeClr val="tx1">
                      <a:lumMod val="65000"/>
                      <a:lumOff val="35000"/>
                    </a:schemeClr>
                  </a:solidFill>
                  <a:latin typeface="Gotham Narrow Light" pitchFamily="50"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Gotham Narrow Light" pitchFamily="50" charset="0"/>
                <a:ea typeface="+mn-ea"/>
                <a:cs typeface="+mn-cs"/>
              </a:defRPr>
            </a:pPr>
            <a:endParaRPr lang="en-US"/>
          </a:p>
        </c:txPr>
        <c:crossAx val="158800960"/>
        <c:crosses val="autoZero"/>
        <c:auto val="0"/>
        <c:lblOffset val="100"/>
        <c:baseTimeUnit val="days"/>
      </c:dateAx>
      <c:valAx>
        <c:axId val="158800960"/>
        <c:scaling>
          <c:orientation val="minMax"/>
          <c:max val="-400"/>
          <c:min val="-1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Gotham Narrow Light" pitchFamily="50" charset="0"/>
                    <a:ea typeface="+mn-ea"/>
                    <a:cs typeface="+mn-cs"/>
                  </a:defRPr>
                </a:pPr>
                <a:r>
                  <a:rPr lang="en-US" sz="1400">
                    <a:latin typeface="Gotham Narrow Light" pitchFamily="50" charset="0"/>
                  </a:rPr>
                  <a:t>billions of dollars</a:t>
                </a:r>
              </a:p>
            </c:rich>
          </c:tx>
          <c:layout>
            <c:manualLayout>
              <c:xMode val="edge"/>
              <c:yMode val="edge"/>
              <c:x val="1.46586338891918E-3"/>
              <c:y val="0.36115300893131103"/>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Gotham Narrow Light" pitchFamily="50"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otham Narrow Light" pitchFamily="50" charset="0"/>
                <a:ea typeface="+mn-ea"/>
                <a:cs typeface="+mn-cs"/>
              </a:defRPr>
            </a:pPr>
            <a:endParaRPr lang="en-US"/>
          </a:p>
        </c:txPr>
        <c:crossAx val="158800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99682590651"/>
          <c:y val="0.13552492430556701"/>
          <c:w val="0.73236417371149298"/>
          <c:h val="0.66780428171528805"/>
        </c:manualLayout>
      </c:layout>
      <c:lineChart>
        <c:grouping val="standard"/>
        <c:varyColors val="0"/>
        <c:ser>
          <c:idx val="0"/>
          <c:order val="0"/>
          <c:tx>
            <c:strRef>
              <c:f>'Projected Spending Data'!$B$13</c:f>
              <c:strCache>
                <c:ptCount val="1"/>
                <c:pt idx="0">
                  <c:v>Major Health Care Programs</c:v>
                </c:pt>
              </c:strCache>
            </c:strRef>
          </c:tx>
          <c:spPr>
            <a:ln w="28575" cap="rnd">
              <a:solidFill>
                <a:srgbClr val="45B97C"/>
              </a:solidFill>
              <a:round/>
            </a:ln>
            <a:effectLst/>
          </c:spPr>
          <c:marker>
            <c:symbol val="none"/>
          </c:marker>
          <c:dPt>
            <c:idx val="0"/>
            <c:marker>
              <c:symbol val="circle"/>
              <c:size val="7"/>
              <c:spPr>
                <a:solidFill>
                  <a:schemeClr val="bg1"/>
                </a:solidFill>
                <a:ln w="25400">
                  <a:solidFill>
                    <a:srgbClr val="45B97C"/>
                  </a:solidFill>
                </a:ln>
              </c:spPr>
            </c:marker>
            <c:bubble3D val="0"/>
          </c:dPt>
          <c:dPt>
            <c:idx val="11"/>
            <c:marker>
              <c:symbol val="circle"/>
              <c:size val="7"/>
              <c:spPr>
                <a:solidFill>
                  <a:schemeClr val="bg1"/>
                </a:solidFill>
                <a:ln w="25400">
                  <a:solidFill>
                    <a:srgbClr val="45B97C"/>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Data'!$F$14:$F$25</c:f>
              <c:numCache>
                <c:formatCode>#,##0</c:formatCode>
                <c:ptCount val="12"/>
                <c:pt idx="0">
                  <c:v>861.048</c:v>
                </c:pt>
                <c:pt idx="1">
                  <c:v>941.38497321394073</c:v>
                </c:pt>
                <c:pt idx="2">
                  <c:v>1025.0175772524544</c:v>
                </c:pt>
                <c:pt idx="3">
                  <c:v>1155.4630651064358</c:v>
                </c:pt>
                <c:pt idx="4">
                  <c:v>1227.4019025270757</c:v>
                </c:pt>
                <c:pt idx="5">
                  <c:v>1282.3426432217107</c:v>
                </c:pt>
                <c:pt idx="6">
                  <c:v>1399.9657741557453</c:v>
                </c:pt>
                <c:pt idx="7">
                  <c:v>1499.2972767120114</c:v>
                </c:pt>
                <c:pt idx="8">
                  <c:v>1609.8311718772134</c:v>
                </c:pt>
                <c:pt idx="9">
                  <c:v>1764.9678691646957</c:v>
                </c:pt>
                <c:pt idx="10">
                  <c:v>1850.1585130903989</c:v>
                </c:pt>
                <c:pt idx="11">
                  <c:v>1936.9256244929322</c:v>
                </c:pt>
              </c:numCache>
            </c:numRef>
          </c:val>
          <c:smooth val="0"/>
        </c:ser>
        <c:ser>
          <c:idx val="1"/>
          <c:order val="1"/>
          <c:tx>
            <c:strRef>
              <c:f>'Projected Spending Data'!$I$13</c:f>
              <c:strCache>
                <c:ptCount val="1"/>
                <c:pt idx="0">
                  <c:v>Social Security</c:v>
                </c:pt>
              </c:strCache>
            </c:strRef>
          </c:tx>
          <c:spPr>
            <a:ln w="28575" cap="rnd">
              <a:solidFill>
                <a:srgbClr val="00818C"/>
              </a:solidFill>
              <a:round/>
            </a:ln>
            <a:effectLst/>
          </c:spPr>
          <c:marker>
            <c:symbol val="none"/>
          </c:marker>
          <c:dPt>
            <c:idx val="0"/>
            <c:marker>
              <c:symbol val="circle"/>
              <c:size val="7"/>
              <c:spPr>
                <a:solidFill>
                  <a:schemeClr val="bg1"/>
                </a:solidFill>
                <a:ln w="25400">
                  <a:solidFill>
                    <a:srgbClr val="00818C"/>
                  </a:solidFill>
                </a:ln>
              </c:spPr>
            </c:marker>
            <c:bubble3D val="0"/>
          </c:dPt>
          <c:dPt>
            <c:idx val="11"/>
            <c:marker>
              <c:symbol val="circle"/>
              <c:size val="7"/>
              <c:spPr>
                <a:solidFill>
                  <a:schemeClr val="bg1"/>
                </a:solidFill>
                <a:ln w="25400">
                  <a:solidFill>
                    <a:srgbClr val="00818C"/>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Data'!$K$14:$K$25</c:f>
              <c:numCache>
                <c:formatCode>#,##0</c:formatCode>
                <c:ptCount val="12"/>
                <c:pt idx="0">
                  <c:v>807.84100000000001</c:v>
                </c:pt>
                <c:pt idx="1">
                  <c:v>839.10365443604928</c:v>
                </c:pt>
                <c:pt idx="2">
                  <c:v>873.61754269258893</c:v>
                </c:pt>
                <c:pt idx="3">
                  <c:v>911.82989870035237</c:v>
                </c:pt>
                <c:pt idx="4">
                  <c:v>956.38179561083518</c:v>
                </c:pt>
                <c:pt idx="5">
                  <c:v>1004.4221480828577</c:v>
                </c:pt>
                <c:pt idx="6">
                  <c:v>1055.3812712964432</c:v>
                </c:pt>
                <c:pt idx="7">
                  <c:v>1111.0792009695476</c:v>
                </c:pt>
                <c:pt idx="8">
                  <c:v>1168.5151830880798</c:v>
                </c:pt>
                <c:pt idx="9">
                  <c:v>1227.5568627157975</c:v>
                </c:pt>
                <c:pt idx="10">
                  <c:v>1290.32654239359</c:v>
                </c:pt>
                <c:pt idx="11">
                  <c:v>1355.7928030625744</c:v>
                </c:pt>
              </c:numCache>
            </c:numRef>
          </c:val>
          <c:smooth val="0"/>
        </c:ser>
        <c:ser>
          <c:idx val="2"/>
          <c:order val="2"/>
          <c:tx>
            <c:strRef>
              <c:f>'Projected Spending Data'!$N$13</c:f>
              <c:strCache>
                <c:ptCount val="1"/>
                <c:pt idx="0">
                  <c:v>Net Interest</c:v>
                </c:pt>
              </c:strCache>
            </c:strRef>
          </c:tx>
          <c:spPr>
            <a:ln w="28575" cap="rnd">
              <a:solidFill>
                <a:srgbClr val="17C7D2"/>
              </a:solidFill>
              <a:round/>
            </a:ln>
            <a:effectLst/>
          </c:spPr>
          <c:marker>
            <c:symbol val="none"/>
          </c:marker>
          <c:dPt>
            <c:idx val="0"/>
            <c:marker>
              <c:symbol val="circle"/>
              <c:size val="7"/>
              <c:spPr>
                <a:solidFill>
                  <a:schemeClr val="bg1"/>
                </a:solidFill>
                <a:ln w="25400">
                  <a:solidFill>
                    <a:srgbClr val="17C7D2"/>
                  </a:solidFill>
                </a:ln>
              </c:spPr>
            </c:marker>
            <c:bubble3D val="0"/>
          </c:dPt>
          <c:dPt>
            <c:idx val="11"/>
            <c:marker>
              <c:symbol val="circle"/>
              <c:size val="7"/>
              <c:spPr>
                <a:solidFill>
                  <a:schemeClr val="bg1"/>
                </a:solidFill>
                <a:ln w="25400">
                  <a:solidFill>
                    <a:srgbClr val="17C7D2"/>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Data'!$P$14:$P$25</c:f>
              <c:numCache>
                <c:formatCode>#,##0</c:formatCode>
                <c:ptCount val="12"/>
                <c:pt idx="0">
                  <c:v>220.88499999999999</c:v>
                </c:pt>
                <c:pt idx="1">
                  <c:v>229.48930544582092</c:v>
                </c:pt>
                <c:pt idx="2">
                  <c:v>246.8778977296256</c:v>
                </c:pt>
                <c:pt idx="3">
                  <c:v>280.04952338151344</c:v>
                </c:pt>
                <c:pt idx="4">
                  <c:v>328.56375859178195</c:v>
                </c:pt>
                <c:pt idx="5">
                  <c:v>393.95930455668014</c:v>
                </c:pt>
                <c:pt idx="6">
                  <c:v>466.78134316825157</c:v>
                </c:pt>
                <c:pt idx="7">
                  <c:v>531.78691773756134</c:v>
                </c:pt>
                <c:pt idx="8">
                  <c:v>582.92478559768836</c:v>
                </c:pt>
                <c:pt idx="9">
                  <c:v>632.47065268009976</c:v>
                </c:pt>
                <c:pt idx="10">
                  <c:v>680.23495087661593</c:v>
                </c:pt>
                <c:pt idx="11">
                  <c:v>722.35857362942613</c:v>
                </c:pt>
              </c:numCache>
            </c:numRef>
          </c:val>
          <c:smooth val="0"/>
        </c:ser>
        <c:ser>
          <c:idx val="3"/>
          <c:order val="3"/>
          <c:tx>
            <c:strRef>
              <c:f>'Projected Spending Data'!$S$13</c:f>
              <c:strCache>
                <c:ptCount val="1"/>
                <c:pt idx="0">
                  <c:v>Nondefense Discretionary Spending</c:v>
                </c:pt>
              </c:strCache>
            </c:strRef>
          </c:tx>
          <c:spPr>
            <a:ln w="28575" cap="rnd">
              <a:solidFill>
                <a:srgbClr val="FF9F36"/>
              </a:solidFill>
              <a:prstDash val="sysDash"/>
              <a:round/>
            </a:ln>
            <a:effectLst/>
          </c:spPr>
          <c:marker>
            <c:symbol val="none"/>
          </c:marker>
          <c:dPt>
            <c:idx val="0"/>
            <c:marker>
              <c:symbol val="circle"/>
              <c:size val="7"/>
              <c:spPr>
                <a:solidFill>
                  <a:schemeClr val="bg1"/>
                </a:solidFill>
                <a:ln w="22225">
                  <a:solidFill>
                    <a:schemeClr val="accent6"/>
                  </a:solidFill>
                </a:ln>
              </c:spPr>
            </c:marker>
            <c:bubble3D val="0"/>
          </c:dPt>
          <c:dPt>
            <c:idx val="11"/>
            <c:marker>
              <c:symbol val="circle"/>
              <c:size val="7"/>
              <c:spPr>
                <a:solidFill>
                  <a:schemeClr val="bg1"/>
                </a:solidFill>
                <a:ln w="22225">
                  <a:solidFill>
                    <a:schemeClr val="accent6"/>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Data'!$U$14:$U$25</c:f>
              <c:numCache>
                <c:formatCode>#,##0</c:formatCode>
                <c:ptCount val="12"/>
                <c:pt idx="0">
                  <c:v>576.34699999999998</c:v>
                </c:pt>
                <c:pt idx="1">
                  <c:v>572.15868113033071</c:v>
                </c:pt>
                <c:pt idx="2">
                  <c:v>580.17324784815162</c:v>
                </c:pt>
                <c:pt idx="3">
                  <c:v>568.25986444795353</c:v>
                </c:pt>
                <c:pt idx="4">
                  <c:v>559.00031345426783</c:v>
                </c:pt>
                <c:pt idx="5">
                  <c:v>559.9441704738307</c:v>
                </c:pt>
                <c:pt idx="6">
                  <c:v>564.46693389811901</c:v>
                </c:pt>
                <c:pt idx="7">
                  <c:v>570.88579082999877</c:v>
                </c:pt>
                <c:pt idx="8">
                  <c:v>576.09386457372977</c:v>
                </c:pt>
                <c:pt idx="9">
                  <c:v>583.10576429590799</c:v>
                </c:pt>
                <c:pt idx="10">
                  <c:v>590.7567361654468</c:v>
                </c:pt>
                <c:pt idx="11">
                  <c:v>597.58558359617791</c:v>
                </c:pt>
              </c:numCache>
            </c:numRef>
          </c:val>
          <c:smooth val="0"/>
        </c:ser>
        <c:ser>
          <c:idx val="4"/>
          <c:order val="4"/>
          <c:tx>
            <c:strRef>
              <c:f>'Projected Spending Data'!$X$13</c:f>
              <c:strCache>
                <c:ptCount val="1"/>
                <c:pt idx="0">
                  <c:v>Defense Discretionary Spending</c:v>
                </c:pt>
              </c:strCache>
            </c:strRef>
          </c:tx>
          <c:spPr>
            <a:ln w="28575" cap="rnd">
              <a:solidFill>
                <a:srgbClr val="93999E"/>
              </a:solidFill>
              <a:prstDash val="sysDash"/>
              <a:round/>
            </a:ln>
            <a:effectLst/>
          </c:spPr>
          <c:marker>
            <c:symbol val="none"/>
          </c:marker>
          <c:dPt>
            <c:idx val="0"/>
            <c:marker>
              <c:symbol val="circle"/>
              <c:size val="7"/>
              <c:spPr>
                <a:solidFill>
                  <a:schemeClr val="bg1"/>
                </a:solidFill>
                <a:ln w="22225">
                  <a:solidFill>
                    <a:srgbClr val="93999E"/>
                  </a:solidFill>
                </a:ln>
              </c:spPr>
            </c:marker>
            <c:bubble3D val="0"/>
          </c:dPt>
          <c:dPt>
            <c:idx val="11"/>
            <c:marker>
              <c:symbol val="circle"/>
              <c:size val="7"/>
              <c:spPr>
                <a:solidFill>
                  <a:schemeClr val="bg1"/>
                </a:solidFill>
                <a:ln w="22225">
                  <a:solidFill>
                    <a:srgbClr val="93999E"/>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Data'!$Z$14:$Z$25</c:f>
              <c:numCache>
                <c:formatCode>#,##0</c:formatCode>
                <c:ptCount val="12"/>
                <c:pt idx="0">
                  <c:v>626</c:v>
                </c:pt>
                <c:pt idx="1">
                  <c:v>589.52197278581082</c:v>
                </c:pt>
                <c:pt idx="2">
                  <c:v>588.90260162175639</c:v>
                </c:pt>
                <c:pt idx="3">
                  <c:v>594.75617782096447</c:v>
                </c:pt>
                <c:pt idx="4">
                  <c:v>595.78701751349831</c:v>
                </c:pt>
                <c:pt idx="5">
                  <c:v>596.43221876913344</c:v>
                </c:pt>
                <c:pt idx="6">
                  <c:v>607.79143608930781</c:v>
                </c:pt>
                <c:pt idx="7">
                  <c:v>615.64719459455102</c:v>
                </c:pt>
                <c:pt idx="8">
                  <c:v>624.18458990968122</c:v>
                </c:pt>
                <c:pt idx="9">
                  <c:v>637.93087735464917</c:v>
                </c:pt>
                <c:pt idx="10">
                  <c:v>642.44376549693175</c:v>
                </c:pt>
                <c:pt idx="11">
                  <c:v>646.77771631420296</c:v>
                </c:pt>
              </c:numCache>
            </c:numRef>
          </c:val>
          <c:smooth val="0"/>
        </c:ser>
        <c:ser>
          <c:idx val="5"/>
          <c:order val="5"/>
          <c:tx>
            <c:strRef>
              <c:f>'Projected Spending Data'!$AC$13</c:f>
              <c:strCache>
                <c:ptCount val="1"/>
                <c:pt idx="0">
                  <c:v>Other Mandatory Spending</c:v>
                </c:pt>
              </c:strCache>
            </c:strRef>
          </c:tx>
          <c:spPr>
            <a:ln w="28575" cap="rnd">
              <a:solidFill>
                <a:srgbClr val="ADE9E9"/>
              </a:solidFill>
              <a:prstDash val="solid"/>
              <a:round/>
            </a:ln>
            <a:effectLst/>
          </c:spPr>
          <c:marker>
            <c:symbol val="none"/>
          </c:marker>
          <c:dPt>
            <c:idx val="0"/>
            <c:marker>
              <c:symbol val="circle"/>
              <c:size val="7"/>
              <c:spPr>
                <a:solidFill>
                  <a:schemeClr val="bg1"/>
                </a:solidFill>
                <a:ln w="25400">
                  <a:solidFill>
                    <a:srgbClr val="ADE9E9"/>
                  </a:solidFill>
                </a:ln>
              </c:spPr>
            </c:marker>
            <c:bubble3D val="0"/>
          </c:dPt>
          <c:dPt>
            <c:idx val="11"/>
            <c:marker>
              <c:symbol val="circle"/>
              <c:size val="7"/>
              <c:spPr>
                <a:solidFill>
                  <a:schemeClr val="bg1"/>
                </a:solidFill>
                <a:ln w="25400">
                  <a:solidFill>
                    <a:srgbClr val="ADE9E9"/>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Data'!$AF$14:$AF$25</c:f>
              <c:numCache>
                <c:formatCode>#,##0</c:formatCode>
                <c:ptCount val="12"/>
                <c:pt idx="0">
                  <c:v>362.73400000000004</c:v>
                </c:pt>
                <c:pt idx="1">
                  <c:v>328.28335742381432</c:v>
                </c:pt>
                <c:pt idx="2">
                  <c:v>408.75189201249094</c:v>
                </c:pt>
                <c:pt idx="3">
                  <c:v>427.2252454755253</c:v>
                </c:pt>
                <c:pt idx="4">
                  <c:v>410.59762524433864</c:v>
                </c:pt>
                <c:pt idx="5">
                  <c:v>394.36422741075893</c:v>
                </c:pt>
                <c:pt idx="6">
                  <c:v>378.65358977770734</c:v>
                </c:pt>
                <c:pt idx="7">
                  <c:v>373.78992050597009</c:v>
                </c:pt>
                <c:pt idx="8">
                  <c:v>376.53371814397525</c:v>
                </c:pt>
                <c:pt idx="9">
                  <c:v>386.84618929699514</c:v>
                </c:pt>
                <c:pt idx="10">
                  <c:v>366.11972676684002</c:v>
                </c:pt>
                <c:pt idx="11">
                  <c:v>346.22570633581245</c:v>
                </c:pt>
              </c:numCache>
            </c:numRef>
          </c:val>
          <c:smooth val="0"/>
        </c:ser>
        <c:dLbls>
          <c:showLegendKey val="0"/>
          <c:showVal val="0"/>
          <c:showCatName val="0"/>
          <c:showSerName val="0"/>
          <c:showPercent val="0"/>
          <c:showBubbleSize val="0"/>
        </c:dLbls>
        <c:smooth val="0"/>
        <c:axId val="158802136"/>
        <c:axId val="158802528"/>
      </c:lineChart>
      <c:catAx>
        <c:axId val="158802136"/>
        <c:scaling>
          <c:orientation val="minMax"/>
        </c:scaling>
        <c:delete val="0"/>
        <c:axPos val="b"/>
        <c:numFmt formatCode="General" sourceLinked="1"/>
        <c:majorTickMark val="in"/>
        <c:minorTickMark val="none"/>
        <c:tickLblPos val="nextTo"/>
        <c:spPr>
          <a:noFill/>
          <a:ln w="9525" cap="flat" cmpd="sng" algn="ctr">
            <a:solidFill>
              <a:srgbClr val="757B82"/>
            </a:solidFill>
            <a:round/>
          </a:ln>
          <a:effectLst/>
        </c:spPr>
        <c:txPr>
          <a:bodyPr rot="-60000000" vert="horz"/>
          <a:lstStyle/>
          <a:p>
            <a:pPr>
              <a:defRPr b="0" i="0">
                <a:solidFill>
                  <a:srgbClr val="5C5C60"/>
                </a:solidFill>
                <a:latin typeface="Gotham Narrow Book"/>
                <a:cs typeface="Gotham Narrow Book"/>
              </a:defRPr>
            </a:pPr>
            <a:endParaRPr lang="en-US"/>
          </a:p>
        </c:txPr>
        <c:crossAx val="158802528"/>
        <c:crosses val="autoZero"/>
        <c:auto val="1"/>
        <c:lblAlgn val="ctr"/>
        <c:lblOffset val="100"/>
        <c:noMultiLvlLbl val="0"/>
      </c:catAx>
      <c:valAx>
        <c:axId val="158802528"/>
        <c:scaling>
          <c:orientation val="minMax"/>
          <c:max val="2000"/>
        </c:scaling>
        <c:delete val="0"/>
        <c:axPos val="l"/>
        <c:majorGridlines>
          <c:spPr>
            <a:ln w="9525" cap="flat" cmpd="sng" algn="ctr">
              <a:noFill/>
              <a:round/>
            </a:ln>
            <a:effectLst/>
          </c:spPr>
        </c:majorGridlines>
        <c:title>
          <c:tx>
            <c:rich>
              <a:bodyPr rot="-5400000" vert="horz"/>
              <a:lstStyle/>
              <a:p>
                <a:pPr>
                  <a:defRPr b="0">
                    <a:solidFill>
                      <a:srgbClr val="5C5C60"/>
                    </a:solidFill>
                  </a:defRPr>
                </a:pPr>
                <a:r>
                  <a:rPr lang="en-US" b="0">
                    <a:solidFill>
                      <a:srgbClr val="5C5C60"/>
                    </a:solidFill>
                  </a:rPr>
                  <a:t>billions of real 2013 dollars</a:t>
                </a:r>
              </a:p>
            </c:rich>
          </c:tx>
          <c:layout>
            <c:manualLayout>
              <c:xMode val="edge"/>
              <c:yMode val="edge"/>
              <c:x val="1.4689409415616201E-3"/>
              <c:y val="0.279126600308923"/>
            </c:manualLayout>
          </c:layout>
          <c:overlay val="0"/>
          <c:spPr>
            <a:noFill/>
            <a:ln>
              <a:noFill/>
            </a:ln>
            <a:effectLst/>
          </c:spPr>
        </c:title>
        <c:numFmt formatCode="#,##0" sourceLinked="1"/>
        <c:majorTickMark val="none"/>
        <c:minorTickMark val="none"/>
        <c:tickLblPos val="nextTo"/>
        <c:spPr>
          <a:noFill/>
          <a:ln>
            <a:solidFill>
              <a:srgbClr val="757B82"/>
            </a:solidFill>
          </a:ln>
          <a:effectLst/>
        </c:spPr>
        <c:txPr>
          <a:bodyPr rot="-60000000" vert="horz"/>
          <a:lstStyle/>
          <a:p>
            <a:pPr>
              <a:defRPr>
                <a:solidFill>
                  <a:srgbClr val="5C5C60"/>
                </a:solidFill>
              </a:defRPr>
            </a:pPr>
            <a:endParaRPr lang="en-US"/>
          </a:p>
        </c:txPr>
        <c:crossAx val="158802136"/>
        <c:crosses val="autoZero"/>
        <c:crossBetween val="between"/>
        <c:majorUnit val="5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Gotham Narrow Book"/>
          <a:cs typeface="Gotham Narrow Book"/>
        </a:defRPr>
      </a:pPr>
      <a:endParaRPr lang="en-U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2200" b="0" i="0">
                <a:latin typeface="Gotham Narrow Book"/>
                <a:cs typeface="Gotham Narrow Book"/>
              </a:rPr>
              <a:t>Projected Spending for Major Budget Categories, </a:t>
            </a:r>
          </a:p>
          <a:p>
            <a:pPr>
              <a:defRPr/>
            </a:pPr>
            <a:r>
              <a:rPr lang="en-US" sz="2200" b="0" i="0">
                <a:latin typeface="Gotham Narrow Book"/>
                <a:cs typeface="Gotham Narrow Book"/>
              </a:rPr>
              <a:t>2013–2024 </a:t>
            </a:r>
          </a:p>
        </c:rich>
      </c:tx>
      <c:layout/>
      <c:overlay val="0"/>
      <c:spPr>
        <a:noFill/>
        <a:ln>
          <a:noFill/>
        </a:ln>
        <a:effectLst/>
      </c:spPr>
    </c:title>
    <c:autoTitleDeleted val="0"/>
    <c:plotArea>
      <c:layout>
        <c:manualLayout>
          <c:layoutTarget val="inner"/>
          <c:xMode val="edge"/>
          <c:yMode val="edge"/>
          <c:x val="0.13747844292925801"/>
          <c:y val="0.17060641294079901"/>
          <c:w val="0.84345339538012298"/>
          <c:h val="0.531713982617526"/>
        </c:manualLayout>
      </c:layout>
      <c:barChart>
        <c:barDir val="col"/>
        <c:grouping val="stacked"/>
        <c:varyColors val="0"/>
        <c:ser>
          <c:idx val="4"/>
          <c:order val="0"/>
          <c:tx>
            <c:v>Major health care programs</c:v>
          </c:tx>
          <c:spPr>
            <a:solidFill>
              <a:srgbClr val="45B97C"/>
            </a:solidFill>
            <a:ln>
              <a:noFill/>
            </a:ln>
            <a:effectLst/>
          </c:spPr>
          <c:invertIfNegative val="0"/>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Data'!$F$14:$F$25</c:f>
              <c:numCache>
                <c:formatCode>#,##0</c:formatCode>
                <c:ptCount val="12"/>
                <c:pt idx="0">
                  <c:v>861.048</c:v>
                </c:pt>
                <c:pt idx="1">
                  <c:v>941.38497321394073</c:v>
                </c:pt>
                <c:pt idx="2">
                  <c:v>1025.0175772524544</c:v>
                </c:pt>
                <c:pt idx="3">
                  <c:v>1155.4630651064358</c:v>
                </c:pt>
                <c:pt idx="4">
                  <c:v>1227.4019025270757</c:v>
                </c:pt>
                <c:pt idx="5">
                  <c:v>1282.3426432217107</c:v>
                </c:pt>
                <c:pt idx="6">
                  <c:v>1399.9657741557453</c:v>
                </c:pt>
                <c:pt idx="7">
                  <c:v>1499.2972767120114</c:v>
                </c:pt>
                <c:pt idx="8">
                  <c:v>1609.8311718772134</c:v>
                </c:pt>
                <c:pt idx="9">
                  <c:v>1764.9678691646957</c:v>
                </c:pt>
                <c:pt idx="10">
                  <c:v>1850.1585130903989</c:v>
                </c:pt>
                <c:pt idx="11">
                  <c:v>1936.9256244929322</c:v>
                </c:pt>
              </c:numCache>
            </c:numRef>
          </c:val>
        </c:ser>
        <c:ser>
          <c:idx val="2"/>
          <c:order val="1"/>
          <c:tx>
            <c:strRef>
              <c:f>'Projected Spending Data'!$D$13</c:f>
              <c:strCache>
                <c:ptCount val="1"/>
                <c:pt idx="0">
                  <c:v>CPI</c:v>
                </c:pt>
              </c:strCache>
            </c:strRef>
          </c:tx>
          <c:spPr>
            <a:solidFill>
              <a:schemeClr val="accent3"/>
            </a:solidFill>
            <a:ln>
              <a:noFill/>
            </a:ln>
            <a:effectLst/>
          </c:spPr>
          <c:invertIfNegative val="0"/>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Data'!$D$14:$D$25</c:f>
            </c:numRef>
          </c:val>
        </c:ser>
        <c:ser>
          <c:idx val="3"/>
          <c:order val="2"/>
          <c:tx>
            <c:strRef>
              <c:f>'Projected Spending Data'!$E$13</c:f>
              <c:strCache>
                <c:ptCount val="1"/>
                <c:pt idx="0">
                  <c:v>2013 CPI</c:v>
                </c:pt>
              </c:strCache>
            </c:strRef>
          </c:tx>
          <c:spPr>
            <a:solidFill>
              <a:schemeClr val="accent4"/>
            </a:solidFill>
            <a:ln>
              <a:noFill/>
            </a:ln>
            <a:effectLst/>
          </c:spPr>
          <c:invertIfNegative val="0"/>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Data'!$E$14:$E$25</c:f>
            </c:numRef>
          </c:val>
        </c:ser>
        <c:ser>
          <c:idx val="8"/>
          <c:order val="3"/>
          <c:tx>
            <c:v>Social Security</c:v>
          </c:tx>
          <c:spPr>
            <a:solidFill>
              <a:srgbClr val="00818C"/>
            </a:solidFill>
            <a:ln>
              <a:noFill/>
            </a:ln>
            <a:effectLst/>
          </c:spPr>
          <c:invertIfNegative val="0"/>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Data'!$K$14:$K$25</c:f>
              <c:numCache>
                <c:formatCode>#,##0</c:formatCode>
                <c:ptCount val="12"/>
                <c:pt idx="0">
                  <c:v>807.84100000000001</c:v>
                </c:pt>
                <c:pt idx="1">
                  <c:v>839.10365443604928</c:v>
                </c:pt>
                <c:pt idx="2">
                  <c:v>873.61754269258893</c:v>
                </c:pt>
                <c:pt idx="3">
                  <c:v>911.82989870035237</c:v>
                </c:pt>
                <c:pt idx="4">
                  <c:v>956.38179561083518</c:v>
                </c:pt>
                <c:pt idx="5">
                  <c:v>1004.4221480828577</c:v>
                </c:pt>
                <c:pt idx="6">
                  <c:v>1055.3812712964432</c:v>
                </c:pt>
                <c:pt idx="7">
                  <c:v>1111.0792009695476</c:v>
                </c:pt>
                <c:pt idx="8">
                  <c:v>1168.5151830880798</c:v>
                </c:pt>
                <c:pt idx="9">
                  <c:v>1227.5568627157975</c:v>
                </c:pt>
                <c:pt idx="10">
                  <c:v>1290.32654239359</c:v>
                </c:pt>
                <c:pt idx="11">
                  <c:v>1355.7928030625744</c:v>
                </c:pt>
              </c:numCache>
            </c:numRef>
          </c:val>
        </c:ser>
        <c:ser>
          <c:idx val="12"/>
          <c:order val="4"/>
          <c:tx>
            <c:v>Net interest</c:v>
          </c:tx>
          <c:spPr>
            <a:solidFill>
              <a:srgbClr val="17C7D2"/>
            </a:solidFill>
            <a:ln>
              <a:noFill/>
            </a:ln>
            <a:effectLst/>
          </c:spPr>
          <c:invertIfNegative val="0"/>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Data'!$P$14:$P$25</c:f>
              <c:numCache>
                <c:formatCode>#,##0</c:formatCode>
                <c:ptCount val="12"/>
                <c:pt idx="0">
                  <c:v>220.88499999999999</c:v>
                </c:pt>
                <c:pt idx="1">
                  <c:v>229.48930544582092</c:v>
                </c:pt>
                <c:pt idx="2">
                  <c:v>246.8778977296256</c:v>
                </c:pt>
                <c:pt idx="3">
                  <c:v>280.04952338151344</c:v>
                </c:pt>
                <c:pt idx="4">
                  <c:v>328.56375859178195</c:v>
                </c:pt>
                <c:pt idx="5">
                  <c:v>393.95930455668014</c:v>
                </c:pt>
                <c:pt idx="6">
                  <c:v>466.78134316825157</c:v>
                </c:pt>
                <c:pt idx="7">
                  <c:v>531.78691773756134</c:v>
                </c:pt>
                <c:pt idx="8">
                  <c:v>582.92478559768836</c:v>
                </c:pt>
                <c:pt idx="9">
                  <c:v>632.47065268009976</c:v>
                </c:pt>
                <c:pt idx="10">
                  <c:v>680.23495087661593</c:v>
                </c:pt>
                <c:pt idx="11">
                  <c:v>722.35857362942613</c:v>
                </c:pt>
              </c:numCache>
            </c:numRef>
          </c:val>
        </c:ser>
        <c:ser>
          <c:idx val="20"/>
          <c:order val="5"/>
          <c:tx>
            <c:v>Defense discretionary</c:v>
          </c:tx>
          <c:spPr>
            <a:solidFill>
              <a:srgbClr val="93999E"/>
            </a:solidFill>
            <a:ln>
              <a:noFill/>
            </a:ln>
            <a:effectLst/>
          </c:spPr>
          <c:invertIfNegative val="0"/>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Data'!$Z$14:$Z$25</c:f>
              <c:numCache>
                <c:formatCode>#,##0</c:formatCode>
                <c:ptCount val="12"/>
                <c:pt idx="0">
                  <c:v>626</c:v>
                </c:pt>
                <c:pt idx="1">
                  <c:v>589.52197278581082</c:v>
                </c:pt>
                <c:pt idx="2">
                  <c:v>588.90260162175639</c:v>
                </c:pt>
                <c:pt idx="3">
                  <c:v>594.75617782096447</c:v>
                </c:pt>
                <c:pt idx="4">
                  <c:v>595.78701751349831</c:v>
                </c:pt>
                <c:pt idx="5">
                  <c:v>596.43221876913344</c:v>
                </c:pt>
                <c:pt idx="6">
                  <c:v>607.79143608930781</c:v>
                </c:pt>
                <c:pt idx="7">
                  <c:v>615.64719459455102</c:v>
                </c:pt>
                <c:pt idx="8">
                  <c:v>624.18458990968122</c:v>
                </c:pt>
                <c:pt idx="9">
                  <c:v>637.93087735464917</c:v>
                </c:pt>
                <c:pt idx="10">
                  <c:v>642.44376549693175</c:v>
                </c:pt>
                <c:pt idx="11">
                  <c:v>646.77771631420296</c:v>
                </c:pt>
              </c:numCache>
            </c:numRef>
          </c:val>
        </c:ser>
        <c:ser>
          <c:idx val="0"/>
          <c:order val="6"/>
          <c:tx>
            <c:v>Nondefense discretionary</c:v>
          </c:tx>
          <c:spPr>
            <a:solidFill>
              <a:srgbClr val="FF9F36"/>
            </a:solidFill>
            <a:ln>
              <a:noFill/>
            </a:ln>
            <a:effectLst/>
          </c:spPr>
          <c:invertIfNegative val="0"/>
          <c:val>
            <c:numRef>
              <c:f>'Projected Spending Data'!$U$14:$U$25</c:f>
              <c:numCache>
                <c:formatCode>#,##0</c:formatCode>
                <c:ptCount val="12"/>
                <c:pt idx="0">
                  <c:v>576.34699999999998</c:v>
                </c:pt>
                <c:pt idx="1">
                  <c:v>572.15868113033071</c:v>
                </c:pt>
                <c:pt idx="2">
                  <c:v>580.17324784815162</c:v>
                </c:pt>
                <c:pt idx="3">
                  <c:v>568.25986444795353</c:v>
                </c:pt>
                <c:pt idx="4">
                  <c:v>559.00031345426783</c:v>
                </c:pt>
                <c:pt idx="5">
                  <c:v>559.9441704738307</c:v>
                </c:pt>
                <c:pt idx="6">
                  <c:v>564.46693389811901</c:v>
                </c:pt>
                <c:pt idx="7">
                  <c:v>570.88579082999877</c:v>
                </c:pt>
                <c:pt idx="8">
                  <c:v>576.09386457372977</c:v>
                </c:pt>
                <c:pt idx="9">
                  <c:v>583.10576429590799</c:v>
                </c:pt>
                <c:pt idx="10">
                  <c:v>590.7567361654468</c:v>
                </c:pt>
                <c:pt idx="11">
                  <c:v>597.58558359617791</c:v>
                </c:pt>
              </c:numCache>
            </c:numRef>
          </c:val>
        </c:ser>
        <c:ser>
          <c:idx val="25"/>
          <c:order val="7"/>
          <c:tx>
            <c:v>Other mandatory</c:v>
          </c:tx>
          <c:spPr>
            <a:solidFill>
              <a:srgbClr val="ADE9E9"/>
            </a:solidFill>
            <a:ln>
              <a:noFill/>
            </a:ln>
            <a:effectLst/>
          </c:spPr>
          <c:invertIfNegative val="0"/>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Data'!$AF$14:$AF$25</c:f>
              <c:numCache>
                <c:formatCode>#,##0</c:formatCode>
                <c:ptCount val="12"/>
                <c:pt idx="0">
                  <c:v>362.73400000000004</c:v>
                </c:pt>
                <c:pt idx="1">
                  <c:v>328.28335742381432</c:v>
                </c:pt>
                <c:pt idx="2">
                  <c:v>408.75189201249094</c:v>
                </c:pt>
                <c:pt idx="3">
                  <c:v>427.2252454755253</c:v>
                </c:pt>
                <c:pt idx="4">
                  <c:v>410.59762524433864</c:v>
                </c:pt>
                <c:pt idx="5">
                  <c:v>394.36422741075893</c:v>
                </c:pt>
                <c:pt idx="6">
                  <c:v>378.65358977770734</c:v>
                </c:pt>
                <c:pt idx="7">
                  <c:v>373.78992050597009</c:v>
                </c:pt>
                <c:pt idx="8">
                  <c:v>376.53371814397525</c:v>
                </c:pt>
                <c:pt idx="9">
                  <c:v>386.84618929699514</c:v>
                </c:pt>
                <c:pt idx="10">
                  <c:v>366.11972676684002</c:v>
                </c:pt>
                <c:pt idx="11">
                  <c:v>346.22570633581245</c:v>
                </c:pt>
              </c:numCache>
            </c:numRef>
          </c:val>
        </c:ser>
        <c:ser>
          <c:idx val="28"/>
          <c:order val="8"/>
          <c:tx>
            <c:strRef>
              <c:f>'Projected Spending Data'!$AJ$13</c:f>
              <c:strCache>
                <c:ptCount val="1"/>
              </c:strCache>
            </c:strRef>
          </c:tx>
          <c:spPr>
            <a:solidFill>
              <a:schemeClr val="accent5">
                <a:lumMod val="60000"/>
                <a:lumOff val="40000"/>
              </a:schemeClr>
            </a:solidFill>
            <a:ln>
              <a:noFill/>
            </a:ln>
            <a:effectLst/>
          </c:spPr>
          <c:invertIfNegative val="0"/>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Data'!$AJ$14:$AJ$25</c:f>
            </c:numRef>
          </c:val>
        </c:ser>
        <c:dLbls>
          <c:showLegendKey val="0"/>
          <c:showVal val="0"/>
          <c:showCatName val="0"/>
          <c:showSerName val="0"/>
          <c:showPercent val="0"/>
          <c:showBubbleSize val="0"/>
        </c:dLbls>
        <c:gapWidth val="150"/>
        <c:overlap val="100"/>
        <c:axId val="158801744"/>
        <c:axId val="213751448"/>
      </c:barChart>
      <c:catAx>
        <c:axId val="158801744"/>
        <c:scaling>
          <c:orientation val="minMax"/>
        </c:scaling>
        <c:delete val="0"/>
        <c:axPos val="b"/>
        <c:title>
          <c:tx>
            <c:rich>
              <a:bodyPr rot="0" vert="horz"/>
              <a:lstStyle/>
              <a:p>
                <a:pPr algn="r">
                  <a:defRPr sz="1100" b="0"/>
                </a:pPr>
                <a:r>
                  <a:rPr lang="en-US" sz="1100" b="0"/>
                  <a:t>Source: Update to the Budget and Economic Outlook: 2014 to 2024, CBO.</a:t>
                </a:r>
              </a:p>
              <a:p>
                <a:pPr algn="r">
                  <a:defRPr sz="1100" b="0"/>
                </a:pPr>
                <a:r>
                  <a:rPr lang="en-US" sz="1100" b="0"/>
                  <a:t>Data note: The major health care programs category consists of Medicare, Medicaid, </a:t>
                </a:r>
              </a:p>
              <a:p>
                <a:pPr algn="r">
                  <a:defRPr sz="1100" b="0"/>
                </a:pPr>
                <a:r>
                  <a:rPr lang="en-US" sz="1100" b="0"/>
                  <a:t>the Children’s Health Insurance Program, and subsidies for health insurance.</a:t>
                </a:r>
              </a:p>
              <a:p>
                <a:pPr algn="r">
                  <a:defRPr sz="1100" b="0"/>
                </a:pPr>
                <a:r>
                  <a:rPr lang="en-US" sz="1100" b="0"/>
                  <a:t>Produced by Veronique de Ru</a:t>
                </a:r>
              </a:p>
            </c:rich>
          </c:tx>
          <c:layout>
            <c:manualLayout>
              <c:xMode val="edge"/>
              <c:yMode val="edge"/>
              <c:x val="0.40104617336296799"/>
              <c:y val="0.87455204834177303"/>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solidFill>
                  <a:srgbClr val="5C5C60"/>
                </a:solidFill>
              </a:defRPr>
            </a:pPr>
            <a:endParaRPr lang="en-US"/>
          </a:p>
        </c:txPr>
        <c:crossAx val="213751448"/>
        <c:crosses val="autoZero"/>
        <c:auto val="1"/>
        <c:lblAlgn val="ctr"/>
        <c:lblOffset val="100"/>
        <c:noMultiLvlLbl val="0"/>
      </c:catAx>
      <c:valAx>
        <c:axId val="213751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b="0">
                    <a:solidFill>
                      <a:srgbClr val="5C5C60"/>
                    </a:solidFill>
                  </a:defRPr>
                </a:pPr>
                <a:r>
                  <a:rPr lang="en-US" b="0">
                    <a:solidFill>
                      <a:srgbClr val="5C5C60"/>
                    </a:solidFill>
                  </a:rPr>
                  <a:t>billions of real 2013 dollars</a:t>
                </a:r>
              </a:p>
            </c:rich>
          </c:tx>
          <c:layout>
            <c:manualLayout>
              <c:xMode val="edge"/>
              <c:yMode val="edge"/>
              <c:x val="8.8351074076862997E-3"/>
              <c:y val="0.193158585431733"/>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solidFill>
                  <a:srgbClr val="5C5C60"/>
                </a:solidFill>
              </a:defRPr>
            </a:pPr>
            <a:endParaRPr lang="en-US"/>
          </a:p>
        </c:txPr>
        <c:crossAx val="158801744"/>
        <c:crosses val="autoZero"/>
        <c:crossBetween val="between"/>
      </c:valAx>
      <c:spPr>
        <a:noFill/>
        <a:ln>
          <a:noFill/>
        </a:ln>
        <a:effectLst/>
      </c:spPr>
    </c:plotArea>
    <c:legend>
      <c:legendPos val="b"/>
      <c:layout>
        <c:manualLayout>
          <c:xMode val="edge"/>
          <c:yMode val="edge"/>
          <c:x val="0.11307165794374301"/>
          <c:y val="0.76269588310242398"/>
          <c:w val="0.87506461923964796"/>
          <c:h val="0.110076057277329"/>
        </c:manualLayout>
      </c:layout>
      <c:overlay val="0"/>
      <c:spPr>
        <a:noFill/>
        <a:ln>
          <a:noFill/>
        </a:ln>
        <a:effectLst/>
      </c:spPr>
      <c:txPr>
        <a:bodyPr rot="0" vert="horz"/>
        <a:lstStyle/>
        <a:p>
          <a:pPr>
            <a:defRPr sz="1400" b="0" i="0">
              <a:solidFill>
                <a:srgbClr val="5C5C60"/>
              </a:solidFill>
              <a:latin typeface="Gotham Narrow Book"/>
              <a:cs typeface="Gotham Narrow Book"/>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600">
          <a:latin typeface="Gotham Narrow Book"/>
          <a:cs typeface="Gotham Narrow Book"/>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Total Revenues and Outlays, 1974-2024</a:t>
            </a:r>
          </a:p>
        </c:rich>
      </c:tx>
      <c:overlay val="0"/>
      <c:spPr>
        <a:noFill/>
        <a:ln>
          <a:noFill/>
        </a:ln>
        <a:effectLst/>
      </c:spPr>
    </c:title>
    <c:autoTitleDeleted val="0"/>
    <c:plotArea>
      <c:layout>
        <c:manualLayout>
          <c:layoutTarget val="inner"/>
          <c:xMode val="edge"/>
          <c:yMode val="edge"/>
          <c:x val="0.102862395552441"/>
          <c:y val="9.8320882605031398E-2"/>
          <c:w val="0.85158294615687002"/>
          <c:h val="0.71805486915394701"/>
        </c:manualLayout>
      </c:layout>
      <c:lineChart>
        <c:grouping val="standard"/>
        <c:varyColors val="0"/>
        <c:ser>
          <c:idx val="0"/>
          <c:order val="0"/>
          <c:tx>
            <c:strRef>
              <c:f>'Revenues Outlays'!$B$13</c:f>
              <c:strCache>
                <c:ptCount val="1"/>
                <c:pt idx="0">
                  <c:v>Revenues</c:v>
                </c:pt>
              </c:strCache>
            </c:strRef>
          </c:tx>
          <c:spPr>
            <a:ln w="28575" cap="rnd">
              <a:solidFill>
                <a:srgbClr val="75C044"/>
              </a:solidFill>
              <a:round/>
            </a:ln>
            <a:effectLst/>
          </c:spPr>
          <c:marker>
            <c:symbol val="none"/>
          </c:marker>
          <c:cat>
            <c:numRef>
              <c:f>'Revenues Outlays'!$A$14:$A$64</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'Revenues Outlays'!$B$14:$B$64</c:f>
              <c:numCache>
                <c:formatCode>General</c:formatCode>
                <c:ptCount val="51"/>
                <c:pt idx="0">
                  <c:v>17.710999999999999</c:v>
                </c:pt>
                <c:pt idx="1">
                  <c:v>17.327999999999999</c:v>
                </c:pt>
                <c:pt idx="2">
                  <c:v>16.649000000000001</c:v>
                </c:pt>
                <c:pt idx="3">
                  <c:v>17.529</c:v>
                </c:pt>
                <c:pt idx="4">
                  <c:v>17.538</c:v>
                </c:pt>
                <c:pt idx="5">
                  <c:v>18.027000000000001</c:v>
                </c:pt>
                <c:pt idx="6">
                  <c:v>18.489999999999998</c:v>
                </c:pt>
                <c:pt idx="7">
                  <c:v>19.094999999999999</c:v>
                </c:pt>
                <c:pt idx="8">
                  <c:v>18.641999999999999</c:v>
                </c:pt>
                <c:pt idx="9">
                  <c:v>16.96</c:v>
                </c:pt>
                <c:pt idx="10">
                  <c:v>16.86</c:v>
                </c:pt>
                <c:pt idx="11">
                  <c:v>17.189</c:v>
                </c:pt>
                <c:pt idx="12">
                  <c:v>16.956</c:v>
                </c:pt>
                <c:pt idx="13">
                  <c:v>17.864999999999998</c:v>
                </c:pt>
                <c:pt idx="14">
                  <c:v>17.638000000000002</c:v>
                </c:pt>
                <c:pt idx="15">
                  <c:v>17.794</c:v>
                </c:pt>
                <c:pt idx="16">
                  <c:v>17.448</c:v>
                </c:pt>
                <c:pt idx="17">
                  <c:v>17.266999999999999</c:v>
                </c:pt>
                <c:pt idx="18">
                  <c:v>16.957999999999998</c:v>
                </c:pt>
                <c:pt idx="19">
                  <c:v>16.988</c:v>
                </c:pt>
                <c:pt idx="20">
                  <c:v>17.486000000000001</c:v>
                </c:pt>
                <c:pt idx="21">
                  <c:v>17.826000000000001</c:v>
                </c:pt>
                <c:pt idx="22">
                  <c:v>18.213000000000001</c:v>
                </c:pt>
                <c:pt idx="23">
                  <c:v>18.616</c:v>
                </c:pt>
                <c:pt idx="24">
                  <c:v>19.227</c:v>
                </c:pt>
                <c:pt idx="25">
                  <c:v>19.207999999999998</c:v>
                </c:pt>
                <c:pt idx="26">
                  <c:v>19.945</c:v>
                </c:pt>
                <c:pt idx="27">
                  <c:v>18.84</c:v>
                </c:pt>
                <c:pt idx="28">
                  <c:v>17.033000000000001</c:v>
                </c:pt>
                <c:pt idx="29">
                  <c:v>15.725</c:v>
                </c:pt>
                <c:pt idx="30">
                  <c:v>15.55</c:v>
                </c:pt>
                <c:pt idx="31">
                  <c:v>16.707000000000001</c:v>
                </c:pt>
                <c:pt idx="32">
                  <c:v>17.585999999999999</c:v>
                </c:pt>
                <c:pt idx="33">
                  <c:v>17.927</c:v>
                </c:pt>
                <c:pt idx="34">
                  <c:v>17.105</c:v>
                </c:pt>
                <c:pt idx="35">
                  <c:v>14.603999999999999</c:v>
                </c:pt>
                <c:pt idx="36">
                  <c:v>14.621</c:v>
                </c:pt>
                <c:pt idx="37">
                  <c:v>14.97</c:v>
                </c:pt>
                <c:pt idx="38">
                  <c:v>15.224</c:v>
                </c:pt>
                <c:pt idx="39">
                  <c:v>16.684999999999999</c:v>
                </c:pt>
                <c:pt idx="40">
                  <c:v>17.478000000000002</c:v>
                </c:pt>
                <c:pt idx="41">
                  <c:v>18.254000000000001</c:v>
                </c:pt>
                <c:pt idx="42">
                  <c:v>18.085999999999999</c:v>
                </c:pt>
                <c:pt idx="43">
                  <c:v>18.123999999999999</c:v>
                </c:pt>
                <c:pt idx="44">
                  <c:v>18.030999999999999</c:v>
                </c:pt>
                <c:pt idx="45">
                  <c:v>18.02</c:v>
                </c:pt>
                <c:pt idx="46">
                  <c:v>18.050999999999998</c:v>
                </c:pt>
                <c:pt idx="47">
                  <c:v>18.053999999999998</c:v>
                </c:pt>
                <c:pt idx="48">
                  <c:v>18.097000000000001</c:v>
                </c:pt>
                <c:pt idx="49">
                  <c:v>18.154</c:v>
                </c:pt>
                <c:pt idx="50">
                  <c:v>18.218</c:v>
                </c:pt>
              </c:numCache>
            </c:numRef>
          </c:val>
          <c:smooth val="0"/>
        </c:ser>
        <c:ser>
          <c:idx val="1"/>
          <c:order val="1"/>
          <c:tx>
            <c:strRef>
              <c:f>'Revenues Outlays'!$C$13</c:f>
              <c:strCache>
                <c:ptCount val="1"/>
                <c:pt idx="0">
                  <c:v>Outlays</c:v>
                </c:pt>
              </c:strCache>
            </c:strRef>
          </c:tx>
          <c:spPr>
            <a:ln w="28575" cap="rnd">
              <a:solidFill>
                <a:srgbClr val="00818C"/>
              </a:solidFill>
              <a:round/>
            </a:ln>
            <a:effectLst/>
          </c:spPr>
          <c:marker>
            <c:symbol val="none"/>
          </c:marker>
          <c:cat>
            <c:numRef>
              <c:f>'Revenues Outlays'!$A$14:$A$64</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'Revenues Outlays'!$C$14:$C$64</c:f>
              <c:numCache>
                <c:formatCode>General</c:formatCode>
                <c:ptCount val="51"/>
                <c:pt idx="0">
                  <c:v>18.123999999999999</c:v>
                </c:pt>
                <c:pt idx="1">
                  <c:v>20.634</c:v>
                </c:pt>
                <c:pt idx="2">
                  <c:v>20.766999999999999</c:v>
                </c:pt>
                <c:pt idx="3">
                  <c:v>20.175000000000001</c:v>
                </c:pt>
                <c:pt idx="4">
                  <c:v>20.135999999999999</c:v>
                </c:pt>
                <c:pt idx="5">
                  <c:v>19.611999999999998</c:v>
                </c:pt>
                <c:pt idx="6">
                  <c:v>21.129000000000001</c:v>
                </c:pt>
                <c:pt idx="7">
                  <c:v>21.611000000000001</c:v>
                </c:pt>
                <c:pt idx="8">
                  <c:v>22.503</c:v>
                </c:pt>
                <c:pt idx="9">
                  <c:v>22.827999999999999</c:v>
                </c:pt>
                <c:pt idx="10">
                  <c:v>21.548999999999999</c:v>
                </c:pt>
                <c:pt idx="11">
                  <c:v>22.161000000000001</c:v>
                </c:pt>
                <c:pt idx="12">
                  <c:v>21.834</c:v>
                </c:pt>
                <c:pt idx="13">
                  <c:v>20.995999999999999</c:v>
                </c:pt>
                <c:pt idx="14">
                  <c:v>20.648</c:v>
                </c:pt>
                <c:pt idx="15">
                  <c:v>20.533999999999999</c:v>
                </c:pt>
                <c:pt idx="16">
                  <c:v>21.184999999999999</c:v>
                </c:pt>
                <c:pt idx="17">
                  <c:v>21.672999999999998</c:v>
                </c:pt>
                <c:pt idx="18">
                  <c:v>21.47</c:v>
                </c:pt>
                <c:pt idx="19">
                  <c:v>20.742000000000001</c:v>
                </c:pt>
                <c:pt idx="20">
                  <c:v>20.308</c:v>
                </c:pt>
                <c:pt idx="21">
                  <c:v>19.988</c:v>
                </c:pt>
                <c:pt idx="22">
                  <c:v>19.559000000000001</c:v>
                </c:pt>
                <c:pt idx="23">
                  <c:v>18.873999999999999</c:v>
                </c:pt>
                <c:pt idx="24">
                  <c:v>18.452999999999999</c:v>
                </c:pt>
                <c:pt idx="25">
                  <c:v>17.888000000000002</c:v>
                </c:pt>
                <c:pt idx="26">
                  <c:v>17.617999999999999</c:v>
                </c:pt>
                <c:pt idx="27">
                  <c:v>17.626999999999999</c:v>
                </c:pt>
                <c:pt idx="28">
                  <c:v>18.483000000000001</c:v>
                </c:pt>
                <c:pt idx="29">
                  <c:v>19.056999999999999</c:v>
                </c:pt>
                <c:pt idx="30">
                  <c:v>18.963999999999999</c:v>
                </c:pt>
                <c:pt idx="31">
                  <c:v>19.177</c:v>
                </c:pt>
                <c:pt idx="32">
                  <c:v>19.399000000000001</c:v>
                </c:pt>
                <c:pt idx="33">
                  <c:v>19.047999999999998</c:v>
                </c:pt>
                <c:pt idx="34">
                  <c:v>20.212</c:v>
                </c:pt>
                <c:pt idx="35">
                  <c:v>24.405000000000001</c:v>
                </c:pt>
                <c:pt idx="36">
                  <c:v>23.372</c:v>
                </c:pt>
                <c:pt idx="37">
                  <c:v>23.416</c:v>
                </c:pt>
                <c:pt idx="38">
                  <c:v>21.978000000000002</c:v>
                </c:pt>
                <c:pt idx="39">
                  <c:v>20.77</c:v>
                </c:pt>
                <c:pt idx="40">
                  <c:v>20.420000000000002</c:v>
                </c:pt>
                <c:pt idx="41">
                  <c:v>20.863</c:v>
                </c:pt>
                <c:pt idx="42">
                  <c:v>21.024999999999999</c:v>
                </c:pt>
                <c:pt idx="43">
                  <c:v>20.79</c:v>
                </c:pt>
                <c:pt idx="44">
                  <c:v>20.725000000000001</c:v>
                </c:pt>
                <c:pt idx="45">
                  <c:v>21.068000000000001</c:v>
                </c:pt>
                <c:pt idx="46">
                  <c:v>21.309000000000001</c:v>
                </c:pt>
                <c:pt idx="47">
                  <c:v>21.532</c:v>
                </c:pt>
                <c:pt idx="48">
                  <c:v>21.946000000000002</c:v>
                </c:pt>
                <c:pt idx="49">
                  <c:v>21.895</c:v>
                </c:pt>
                <c:pt idx="50">
                  <c:v>21.823</c:v>
                </c:pt>
              </c:numCache>
            </c:numRef>
          </c:val>
          <c:smooth val="0"/>
        </c:ser>
        <c:ser>
          <c:idx val="2"/>
          <c:order val="2"/>
          <c:tx>
            <c:strRef>
              <c:f>'Revenues Outlays'!$D$13</c:f>
              <c:strCache>
                <c:ptCount val="1"/>
                <c:pt idx="0">
                  <c:v>Average
Revenues, 1974–2013</c:v>
                </c:pt>
              </c:strCache>
            </c:strRef>
          </c:tx>
          <c:spPr>
            <a:ln w="28575" cap="rnd">
              <a:solidFill>
                <a:srgbClr val="477257"/>
              </a:solidFill>
              <a:prstDash val="sysDot"/>
              <a:round/>
            </a:ln>
            <a:effectLst/>
          </c:spPr>
          <c:marker>
            <c:symbol val="none"/>
          </c:marker>
          <c:cat>
            <c:numRef>
              <c:f>'Revenues Outlays'!$A$14:$A$64</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'Revenues Outlays'!$D$14:$D$64</c:f>
              <c:numCache>
                <c:formatCode>General</c:formatCode>
                <c:ptCount val="51"/>
                <c:pt idx="0">
                  <c:v>17.350999999999999</c:v>
                </c:pt>
                <c:pt idx="1">
                  <c:v>17.350999999999999</c:v>
                </c:pt>
                <c:pt idx="2">
                  <c:v>17.350999999999999</c:v>
                </c:pt>
                <c:pt idx="3">
                  <c:v>17.350999999999999</c:v>
                </c:pt>
                <c:pt idx="4">
                  <c:v>17.350999999999999</c:v>
                </c:pt>
                <c:pt idx="5">
                  <c:v>17.350999999999999</c:v>
                </c:pt>
                <c:pt idx="6">
                  <c:v>17.350999999999999</c:v>
                </c:pt>
                <c:pt idx="7">
                  <c:v>17.350999999999999</c:v>
                </c:pt>
                <c:pt idx="8">
                  <c:v>17.350999999999999</c:v>
                </c:pt>
                <c:pt idx="9">
                  <c:v>17.350999999999999</c:v>
                </c:pt>
                <c:pt idx="10">
                  <c:v>17.350999999999999</c:v>
                </c:pt>
                <c:pt idx="11">
                  <c:v>17.350999999999999</c:v>
                </c:pt>
                <c:pt idx="12">
                  <c:v>17.350999999999999</c:v>
                </c:pt>
                <c:pt idx="13">
                  <c:v>17.350999999999999</c:v>
                </c:pt>
                <c:pt idx="14">
                  <c:v>17.350999999999999</c:v>
                </c:pt>
                <c:pt idx="15">
                  <c:v>17.350999999999999</c:v>
                </c:pt>
                <c:pt idx="16">
                  <c:v>17.350999999999999</c:v>
                </c:pt>
                <c:pt idx="17">
                  <c:v>17.350999999999999</c:v>
                </c:pt>
                <c:pt idx="18">
                  <c:v>17.350999999999999</c:v>
                </c:pt>
                <c:pt idx="19">
                  <c:v>17.350999999999999</c:v>
                </c:pt>
                <c:pt idx="20">
                  <c:v>17.350999999999999</c:v>
                </c:pt>
                <c:pt idx="21">
                  <c:v>17.350999999999999</c:v>
                </c:pt>
                <c:pt idx="22">
                  <c:v>17.350999999999999</c:v>
                </c:pt>
                <c:pt idx="23">
                  <c:v>17.350999999999999</c:v>
                </c:pt>
                <c:pt idx="24">
                  <c:v>17.350999999999999</c:v>
                </c:pt>
                <c:pt idx="25">
                  <c:v>17.350999999999999</c:v>
                </c:pt>
                <c:pt idx="26">
                  <c:v>17.350999999999999</c:v>
                </c:pt>
                <c:pt idx="27">
                  <c:v>17.350999999999999</c:v>
                </c:pt>
                <c:pt idx="28">
                  <c:v>17.350999999999999</c:v>
                </c:pt>
                <c:pt idx="29">
                  <c:v>17.350999999999999</c:v>
                </c:pt>
                <c:pt idx="30">
                  <c:v>17.350999999999999</c:v>
                </c:pt>
                <c:pt idx="31">
                  <c:v>17.350999999999999</c:v>
                </c:pt>
                <c:pt idx="32">
                  <c:v>17.350999999999999</c:v>
                </c:pt>
                <c:pt idx="33">
                  <c:v>17.350999999999999</c:v>
                </c:pt>
                <c:pt idx="34">
                  <c:v>17.350999999999999</c:v>
                </c:pt>
                <c:pt idx="35">
                  <c:v>17.350999999999999</c:v>
                </c:pt>
                <c:pt idx="36">
                  <c:v>17.350999999999999</c:v>
                </c:pt>
                <c:pt idx="37">
                  <c:v>17.350999999999999</c:v>
                </c:pt>
                <c:pt idx="38">
                  <c:v>17.350999999999999</c:v>
                </c:pt>
                <c:pt idx="39">
                  <c:v>17.350999999999999</c:v>
                </c:pt>
                <c:pt idx="40">
                  <c:v>17.350999999999999</c:v>
                </c:pt>
                <c:pt idx="41">
                  <c:v>17.350999999999999</c:v>
                </c:pt>
                <c:pt idx="42">
                  <c:v>17.350999999999999</c:v>
                </c:pt>
                <c:pt idx="43">
                  <c:v>17.350999999999999</c:v>
                </c:pt>
                <c:pt idx="44">
                  <c:v>17.350999999999999</c:v>
                </c:pt>
                <c:pt idx="45">
                  <c:v>17.350999999999999</c:v>
                </c:pt>
                <c:pt idx="46">
                  <c:v>17.350999999999999</c:v>
                </c:pt>
                <c:pt idx="47">
                  <c:v>17.350999999999999</c:v>
                </c:pt>
                <c:pt idx="48">
                  <c:v>17.350999999999999</c:v>
                </c:pt>
                <c:pt idx="49">
                  <c:v>17.350999999999999</c:v>
                </c:pt>
                <c:pt idx="50">
                  <c:v>17.350999999999999</c:v>
                </c:pt>
              </c:numCache>
            </c:numRef>
          </c:val>
          <c:smooth val="0"/>
        </c:ser>
        <c:ser>
          <c:idx val="3"/>
          <c:order val="3"/>
          <c:tx>
            <c:strRef>
              <c:f>'Revenues Outlays'!$E$13</c:f>
              <c:strCache>
                <c:ptCount val="1"/>
                <c:pt idx="0">
                  <c:v>Average
Outlays, 1974–2013</c:v>
                </c:pt>
              </c:strCache>
            </c:strRef>
          </c:tx>
          <c:spPr>
            <a:ln w="28575" cap="rnd">
              <a:solidFill>
                <a:schemeClr val="tx1">
                  <a:lumMod val="65000"/>
                  <a:lumOff val="35000"/>
                </a:schemeClr>
              </a:solidFill>
              <a:prstDash val="sysDot"/>
              <a:round/>
            </a:ln>
            <a:effectLst/>
          </c:spPr>
          <c:marker>
            <c:symbol val="none"/>
          </c:marker>
          <c:cat>
            <c:numRef>
              <c:f>'Revenues Outlays'!$A$14:$A$64</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'Revenues Outlays'!$E$14:$E$64</c:f>
              <c:numCache>
                <c:formatCode>General</c:formatCode>
                <c:ptCount val="51"/>
                <c:pt idx="0">
                  <c:v>20.472999999999999</c:v>
                </c:pt>
                <c:pt idx="1">
                  <c:v>20.472999999999999</c:v>
                </c:pt>
                <c:pt idx="2">
                  <c:v>20.472999999999999</c:v>
                </c:pt>
                <c:pt idx="3">
                  <c:v>20.472999999999999</c:v>
                </c:pt>
                <c:pt idx="4">
                  <c:v>20.472999999999999</c:v>
                </c:pt>
                <c:pt idx="5">
                  <c:v>20.472999999999999</c:v>
                </c:pt>
                <c:pt idx="6">
                  <c:v>20.472999999999999</c:v>
                </c:pt>
                <c:pt idx="7">
                  <c:v>20.472999999999999</c:v>
                </c:pt>
                <c:pt idx="8">
                  <c:v>20.472999999999999</c:v>
                </c:pt>
                <c:pt idx="9">
                  <c:v>20.472999999999999</c:v>
                </c:pt>
                <c:pt idx="10">
                  <c:v>20.472999999999999</c:v>
                </c:pt>
                <c:pt idx="11">
                  <c:v>20.472999999999999</c:v>
                </c:pt>
                <c:pt idx="12">
                  <c:v>20.472999999999999</c:v>
                </c:pt>
                <c:pt idx="13">
                  <c:v>20.472999999999999</c:v>
                </c:pt>
                <c:pt idx="14">
                  <c:v>20.472999999999999</c:v>
                </c:pt>
                <c:pt idx="15">
                  <c:v>20.472999999999999</c:v>
                </c:pt>
                <c:pt idx="16">
                  <c:v>20.472999999999999</c:v>
                </c:pt>
                <c:pt idx="17">
                  <c:v>20.472999999999999</c:v>
                </c:pt>
                <c:pt idx="18">
                  <c:v>20.472999999999999</c:v>
                </c:pt>
                <c:pt idx="19">
                  <c:v>20.472999999999999</c:v>
                </c:pt>
                <c:pt idx="20">
                  <c:v>20.472999999999999</c:v>
                </c:pt>
                <c:pt idx="21">
                  <c:v>20.472999999999999</c:v>
                </c:pt>
                <c:pt idx="22">
                  <c:v>20.472999999999999</c:v>
                </c:pt>
                <c:pt idx="23">
                  <c:v>20.472999999999999</c:v>
                </c:pt>
                <c:pt idx="24">
                  <c:v>20.472999999999999</c:v>
                </c:pt>
                <c:pt idx="25">
                  <c:v>20.472999999999999</c:v>
                </c:pt>
                <c:pt idx="26">
                  <c:v>20.472999999999999</c:v>
                </c:pt>
                <c:pt idx="27">
                  <c:v>20.472999999999999</c:v>
                </c:pt>
                <c:pt idx="28">
                  <c:v>20.472999999999999</c:v>
                </c:pt>
                <c:pt idx="29">
                  <c:v>20.472999999999999</c:v>
                </c:pt>
                <c:pt idx="30">
                  <c:v>20.472999999999999</c:v>
                </c:pt>
                <c:pt idx="31">
                  <c:v>20.472999999999999</c:v>
                </c:pt>
                <c:pt idx="32">
                  <c:v>20.472999999999999</c:v>
                </c:pt>
                <c:pt idx="33">
                  <c:v>20.472999999999999</c:v>
                </c:pt>
                <c:pt idx="34">
                  <c:v>20.472999999999999</c:v>
                </c:pt>
                <c:pt idx="35">
                  <c:v>20.472999999999999</c:v>
                </c:pt>
                <c:pt idx="36">
                  <c:v>20.472999999999999</c:v>
                </c:pt>
                <c:pt idx="37">
                  <c:v>20.472999999999999</c:v>
                </c:pt>
                <c:pt idx="38">
                  <c:v>20.472999999999999</c:v>
                </c:pt>
                <c:pt idx="39">
                  <c:v>20.472999999999999</c:v>
                </c:pt>
                <c:pt idx="40">
                  <c:v>20.472999999999999</c:v>
                </c:pt>
                <c:pt idx="41">
                  <c:v>20.472999999999999</c:v>
                </c:pt>
                <c:pt idx="42">
                  <c:v>20.472999999999999</c:v>
                </c:pt>
                <c:pt idx="43">
                  <c:v>20.472999999999999</c:v>
                </c:pt>
                <c:pt idx="44">
                  <c:v>20.472999999999999</c:v>
                </c:pt>
                <c:pt idx="45">
                  <c:v>20.472999999999999</c:v>
                </c:pt>
                <c:pt idx="46">
                  <c:v>20.472999999999999</c:v>
                </c:pt>
                <c:pt idx="47">
                  <c:v>20.472999999999999</c:v>
                </c:pt>
                <c:pt idx="48">
                  <c:v>20.472999999999999</c:v>
                </c:pt>
                <c:pt idx="49">
                  <c:v>20.472999999999999</c:v>
                </c:pt>
                <c:pt idx="50">
                  <c:v>20.472999999999999</c:v>
                </c:pt>
              </c:numCache>
            </c:numRef>
          </c:val>
          <c:smooth val="0"/>
        </c:ser>
        <c:dLbls>
          <c:showLegendKey val="0"/>
          <c:showVal val="0"/>
          <c:showCatName val="0"/>
          <c:showSerName val="0"/>
          <c:showPercent val="0"/>
          <c:showBubbleSize val="0"/>
        </c:dLbls>
        <c:smooth val="0"/>
        <c:axId val="158800176"/>
        <c:axId val="158799784"/>
      </c:lineChart>
      <c:catAx>
        <c:axId val="158800176"/>
        <c:scaling>
          <c:orientation val="minMax"/>
        </c:scaling>
        <c:delete val="0"/>
        <c:axPos val="b"/>
        <c:title>
          <c:tx>
            <c:rich>
              <a:bodyPr rot="0" vert="horz"/>
              <a:lstStyle/>
              <a:p>
                <a:pPr algn="r">
                  <a:defRPr/>
                </a:pPr>
                <a:r>
                  <a:rPr lang="en-US" sz="1100"/>
                  <a:t>Source: Update to the Budet and Economic Outlook: 2014 to 2024, CBO, reproduction of figure 1-2.</a:t>
                </a:r>
              </a:p>
              <a:p>
                <a:pPr algn="r">
                  <a:defRPr/>
                </a:pPr>
                <a:r>
                  <a:rPr lang="en-US" sz="1100"/>
                  <a:t>Produced by Veronique de Rugy, Mercatus Center at George Mason University, September 9, 2014. </a:t>
                </a:r>
              </a:p>
            </c:rich>
          </c:tx>
          <c:layout>
            <c:manualLayout>
              <c:xMode val="edge"/>
              <c:yMode val="edge"/>
              <c:x val="0.290401865838678"/>
              <c:y val="0.91380928619803503"/>
            </c:manualLayout>
          </c:layout>
          <c:overlay val="0"/>
          <c:spPr>
            <a:noFill/>
            <a:ln>
              <a:noFill/>
            </a:ln>
            <a:effectLst/>
          </c:spPr>
        </c:title>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0"/>
          <a:lstStyle/>
          <a:p>
            <a:pPr>
              <a:defRPr/>
            </a:pPr>
            <a:endParaRPr lang="en-US"/>
          </a:p>
        </c:txPr>
        <c:crossAx val="158799784"/>
        <c:crosses val="autoZero"/>
        <c:auto val="1"/>
        <c:lblAlgn val="ctr"/>
        <c:lblOffset val="100"/>
        <c:tickLblSkip val="5"/>
        <c:tickMarkSkip val="5"/>
        <c:noMultiLvlLbl val="0"/>
      </c:catAx>
      <c:valAx>
        <c:axId val="158799784"/>
        <c:scaling>
          <c:orientation val="minMax"/>
        </c:scaling>
        <c:delete val="0"/>
        <c:axPos val="l"/>
        <c:majorGridlines>
          <c:spPr>
            <a:ln w="9525" cap="flat" cmpd="sng" algn="ctr">
              <a:noFill/>
              <a:round/>
            </a:ln>
            <a:effectLst/>
          </c:spPr>
        </c:majorGridlines>
        <c:title>
          <c:tx>
            <c:rich>
              <a:bodyPr rot="-5400000" vert="horz"/>
              <a:lstStyle/>
              <a:p>
                <a:pPr>
                  <a:defRPr>
                    <a:solidFill>
                      <a:srgbClr val="5C5C60"/>
                    </a:solidFill>
                  </a:defRPr>
                </a:pPr>
                <a:r>
                  <a:rPr lang="en-US">
                    <a:solidFill>
                      <a:srgbClr val="5C5C60"/>
                    </a:solidFill>
                  </a:rPr>
                  <a:t>percent of GDP</a:t>
                </a:r>
              </a:p>
            </c:rich>
          </c:tx>
          <c:layout>
            <c:manualLayout>
              <c:xMode val="edge"/>
              <c:yMode val="edge"/>
              <c:x val="5.8900654075531101E-3"/>
              <c:y val="0.351743338418263"/>
            </c:manualLayout>
          </c:layout>
          <c:overlay val="0"/>
          <c:spPr>
            <a:noFill/>
            <a:ln>
              <a:noFill/>
            </a:ln>
            <a:effectLst/>
          </c:spPr>
        </c:title>
        <c:numFmt formatCode="General" sourceLinked="1"/>
        <c:majorTickMark val="none"/>
        <c:minorTickMark val="none"/>
        <c:tickLblPos val="nextTo"/>
        <c:spPr>
          <a:noFill/>
          <a:ln>
            <a:solidFill>
              <a:schemeClr val="bg1">
                <a:lumMod val="75000"/>
              </a:schemeClr>
            </a:solidFill>
          </a:ln>
          <a:effectLst/>
        </c:spPr>
        <c:txPr>
          <a:bodyPr rot="-60000000" vert="horz"/>
          <a:lstStyle/>
          <a:p>
            <a:pPr>
              <a:defRPr>
                <a:solidFill>
                  <a:srgbClr val="5C5C60"/>
                </a:solidFill>
              </a:defRPr>
            </a:pPr>
            <a:endParaRPr lang="en-US"/>
          </a:p>
        </c:txPr>
        <c:crossAx val="15880017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b="0" i="0">
          <a:latin typeface="Gotham Narrow Book"/>
          <a:cs typeface="Gotham Narrow Book"/>
        </a:defRPr>
      </a:pPr>
      <a:endParaRPr lang="en-US"/>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sheetPr codeName="Chart1"/>
  <sheetViews>
    <sheetView zoomScale="98" workbookViewId="0" zoomToFit="1"/>
  </sheetViews>
  <pageMargins left="0.7" right="0.7" top="0.75" bottom="0.75" header="0.3" footer="0.3"/>
  <pageSetup orientation="landscape"/>
  <drawing r:id="rId1"/>
</chartsheet>
</file>

<file path=xl/chartsheets/sheet2.xml><?xml version="1.0" encoding="utf-8"?>
<chartsheet xmlns="http://schemas.openxmlformats.org/spreadsheetml/2006/main" xmlns:r="http://schemas.openxmlformats.org/officeDocument/2006/relationships">
  <sheetPr codeName="Chart2"/>
  <sheetViews>
    <sheetView zoomScale="98" workbookViewId="0" zoomToFit="1"/>
  </sheetViews>
  <pageMargins left="0.7" right="0.7" top="0.75" bottom="0.75" header="0.3" footer="0.3"/>
  <pageSetup orientation="landscape" horizontalDpi="4294967292" verticalDpi="4294967292"/>
  <drawing r:id="rId1"/>
</chartsheet>
</file>

<file path=xl/chartsheets/sheet3.xml><?xml version="1.0" encoding="utf-8"?>
<chartsheet xmlns="http://schemas.openxmlformats.org/spreadsheetml/2006/main" xmlns:r="http://schemas.openxmlformats.org/officeDocument/2006/relationships">
  <sheetPr codeName="Chart3"/>
  <sheetViews>
    <sheetView zoomScale="98" workbookViewId="0" zoomToFit="1"/>
  </sheetViews>
  <pageMargins left="0.7" right="0.7" top="0.75" bottom="0.75" header="0.3" footer="0.3"/>
  <pageSetup orientation="landscape" horizontalDpi="4294967292" verticalDpi="4294967292"/>
  <drawing r:id="rId1"/>
</chartsheet>
</file>

<file path=xl/chartsheets/sheet4.xml><?xml version="1.0" encoding="utf-8"?>
<chartsheet xmlns="http://schemas.openxmlformats.org/spreadsheetml/2006/main" xmlns:r="http://schemas.openxmlformats.org/officeDocument/2006/relationships">
  <sheetPr codeName="Chart4"/>
  <sheetViews>
    <sheetView zoomScale="73" workbookViewId="0" zoomToFit="1"/>
  </sheetViews>
  <pageMargins left="0.7" right="0.7" top="0.75" bottom="0.75" header="0.3" footer="0.3"/>
  <pageSetup orientation="landscape" horizontalDpi="4294967292" verticalDpi="4294967292"/>
  <drawing r:id="rId1"/>
</chartsheet>
</file>

<file path=xl/chartsheets/sheet5.xml><?xml version="1.0" encoding="utf-8"?>
<chartsheet xmlns="http://schemas.openxmlformats.org/spreadsheetml/2006/main" xmlns:r="http://schemas.openxmlformats.org/officeDocument/2006/relationships">
  <sheetPr codeName="Chart5"/>
  <sheetViews>
    <sheetView zoomScale="73"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codeName="Chart6"/>
  <sheetViews>
    <sheetView tabSelected="1" zoomScale="98" workbookViewId="0" zoomToFit="1"/>
  </sheetViews>
  <pageMargins left="0.7" right="0.7" top="0.75" bottom="0.75" header="0.3" footer="0.3"/>
  <pageSetup orientation="landscape" horizontalDpi="4294967292" verticalDpi="4294967292"/>
  <drawing r:id="rId1"/>
</chartsheet>
</file>

<file path=xl/chartsheets/sheet7.xml><?xml version="1.0" encoding="utf-8"?>
<chartsheet xmlns="http://schemas.openxmlformats.org/spreadsheetml/2006/main" xmlns:r="http://schemas.openxmlformats.org/officeDocument/2006/relationships">
  <sheetPr codeName="Chart7"/>
  <sheetViews>
    <sheetView zoomScale="98" workbookViewId="0" zoomToFit="1"/>
  </sheetViews>
  <pageMargins left="0.7" right="0.7" top="0.75" bottom="0.75" header="0.3" footer="0.3"/>
  <pageSetup orientation="landscape"/>
  <drawing r:id="rId1"/>
</chartsheet>
</file>

<file path=xl/chartsheets/sheet8.xml><?xml version="1.0" encoding="utf-8"?>
<chartsheet xmlns="http://schemas.openxmlformats.org/spreadsheetml/2006/main" xmlns:r="http://schemas.openxmlformats.org/officeDocument/2006/relationships">
  <sheetPr codeName="Chart8"/>
  <sheetViews>
    <sheetView zoomScale="170" workbookViewId="0" zoomToFit="1"/>
  </sheetViews>
  <pageMargins left="0.7" right="0.7" top="0.75" bottom="0.75" header="0.3" footer="0.3"/>
  <pageSetup orientation="landscape"/>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0.75151</cdr:x>
      <cdr:y>0.59729</cdr:y>
    </cdr:from>
    <cdr:to>
      <cdr:x>0.93524</cdr:x>
      <cdr:y>0.6473</cdr:y>
    </cdr:to>
    <cdr:sp macro="" textlink="">
      <cdr:nvSpPr>
        <cdr:cNvPr id="2" name="TextBox 1"/>
        <cdr:cNvSpPr txBox="1"/>
      </cdr:nvSpPr>
      <cdr:spPr>
        <a:xfrm xmlns:a="http://schemas.openxmlformats.org/drawingml/2006/main">
          <a:off x="6510925" y="3756418"/>
          <a:ext cx="1591849" cy="3145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ADE9E9"/>
              </a:solidFill>
              <a:latin typeface="Gotham Narrow Light" pitchFamily="50" charset="0"/>
            </a:rPr>
            <a:t>Reduce OCO</a:t>
          </a:r>
          <a:r>
            <a:rPr lang="en-US" sz="1200" b="0" baseline="0">
              <a:solidFill>
                <a:srgbClr val="ADE9E9"/>
              </a:solidFill>
              <a:latin typeface="Gotham Narrow Light" pitchFamily="50" charset="0"/>
            </a:rPr>
            <a:t> troops</a:t>
          </a:r>
          <a:endParaRPr lang="en-US" sz="1200" b="0">
            <a:solidFill>
              <a:srgbClr val="ADE9E9"/>
            </a:solidFill>
            <a:latin typeface="Gotham Narrow Light" pitchFamily="50" charset="0"/>
          </a:endParaRPr>
        </a:p>
      </cdr:txBody>
    </cdr:sp>
  </cdr:relSizeAnchor>
  <cdr:relSizeAnchor xmlns:cdr="http://schemas.openxmlformats.org/drawingml/2006/chartDrawing">
    <cdr:from>
      <cdr:x>0.65195</cdr:x>
      <cdr:y>0.66783</cdr:y>
    </cdr:from>
    <cdr:to>
      <cdr:x>0.78598</cdr:x>
      <cdr:y>0.71577</cdr:y>
    </cdr:to>
    <cdr:sp macro="" textlink="">
      <cdr:nvSpPr>
        <cdr:cNvPr id="3" name="TextBox 1"/>
        <cdr:cNvSpPr txBox="1"/>
      </cdr:nvSpPr>
      <cdr:spPr>
        <a:xfrm xmlns:a="http://schemas.openxmlformats.org/drawingml/2006/main">
          <a:off x="5648369" y="4200047"/>
          <a:ext cx="1161268" cy="3014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316066"/>
              </a:solidFill>
              <a:latin typeface="Gotham Narrow Light" pitchFamily="50" charset="0"/>
            </a:rPr>
            <a:t>Baseline</a:t>
          </a:r>
        </a:p>
      </cdr:txBody>
    </cdr:sp>
  </cdr:relSizeAnchor>
  <cdr:relSizeAnchor xmlns:cdr="http://schemas.openxmlformats.org/drawingml/2006/chartDrawing">
    <cdr:from>
      <cdr:x>0.70633</cdr:x>
      <cdr:y>0.46658</cdr:y>
    </cdr:from>
    <cdr:to>
      <cdr:x>1</cdr:x>
      <cdr:y>0.5083</cdr:y>
    </cdr:to>
    <cdr:sp macro="" textlink="">
      <cdr:nvSpPr>
        <cdr:cNvPr id="4" name="TextBox 1"/>
        <cdr:cNvSpPr txBox="1"/>
      </cdr:nvSpPr>
      <cdr:spPr>
        <a:xfrm xmlns:a="http://schemas.openxmlformats.org/drawingml/2006/main">
          <a:off x="6119486" y="2934396"/>
          <a:ext cx="2544350" cy="2623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45B97C"/>
              </a:solidFill>
              <a:latin typeface="Gotham Narrow Light" pitchFamily="50" charset="0"/>
            </a:rPr>
            <a:t>Freeze Discretionary Appropriations</a:t>
          </a:r>
        </a:p>
      </cdr:txBody>
    </cdr:sp>
  </cdr:relSizeAnchor>
  <cdr:relSizeAnchor xmlns:cdr="http://schemas.openxmlformats.org/drawingml/2006/chartDrawing">
    <cdr:from>
      <cdr:x>0.75151</cdr:x>
      <cdr:y>0.72177</cdr:y>
    </cdr:from>
    <cdr:to>
      <cdr:x>0.99548</cdr:x>
      <cdr:y>0.76349</cdr:y>
    </cdr:to>
    <cdr:sp macro="" textlink="">
      <cdr:nvSpPr>
        <cdr:cNvPr id="5" name="TextBox 1"/>
        <cdr:cNvSpPr txBox="1"/>
      </cdr:nvSpPr>
      <cdr:spPr>
        <a:xfrm xmlns:a="http://schemas.openxmlformats.org/drawingml/2006/main">
          <a:off x="6510926" y="4539295"/>
          <a:ext cx="2113767" cy="2623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FBEB31"/>
              </a:solidFill>
              <a:latin typeface="Gotham Narrow Light" pitchFamily="50" charset="0"/>
            </a:rPr>
            <a:t>Keep Medicare</a:t>
          </a:r>
          <a:r>
            <a:rPr lang="en-US" sz="1200" b="0" baseline="0">
              <a:solidFill>
                <a:srgbClr val="FBEB31"/>
              </a:solidFill>
              <a:latin typeface="Gotham Narrow Light" pitchFamily="50" charset="0"/>
            </a:rPr>
            <a:t> Payment Rate</a:t>
          </a:r>
          <a:endParaRPr lang="en-US" sz="1200" b="0">
            <a:solidFill>
              <a:srgbClr val="FBEB31"/>
            </a:solidFill>
            <a:latin typeface="Gotham Narrow Light" pitchFamily="50" charset="0"/>
          </a:endParaRPr>
        </a:p>
      </cdr:txBody>
    </cdr:sp>
  </cdr:relSizeAnchor>
  <cdr:relSizeAnchor xmlns:cdr="http://schemas.openxmlformats.org/drawingml/2006/chartDrawing">
    <cdr:from>
      <cdr:x>0.75586</cdr:x>
      <cdr:y>0.79853</cdr:y>
    </cdr:from>
    <cdr:to>
      <cdr:x>0.96687</cdr:x>
      <cdr:y>0.83817</cdr:y>
    </cdr:to>
    <cdr:sp macro="" textlink="">
      <cdr:nvSpPr>
        <cdr:cNvPr id="6" name="TextBox 1"/>
        <cdr:cNvSpPr txBox="1"/>
      </cdr:nvSpPr>
      <cdr:spPr>
        <a:xfrm xmlns:a="http://schemas.openxmlformats.org/drawingml/2006/main">
          <a:off x="6548676" y="5022066"/>
          <a:ext cx="1828105" cy="249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FF6C2C"/>
              </a:solidFill>
              <a:latin typeface="Gotham Narrow Light" pitchFamily="50" charset="0"/>
            </a:rPr>
            <a:t>Extend Expiring Tax Cuts</a:t>
          </a:r>
        </a:p>
      </cdr:txBody>
    </cdr:sp>
  </cdr:relSizeAnchor>
  <cdr:relSizeAnchor xmlns:cdr="http://schemas.openxmlformats.org/drawingml/2006/chartDrawing">
    <cdr:from>
      <cdr:x>0.12183</cdr:x>
      <cdr:y>0.47903</cdr:y>
    </cdr:from>
    <cdr:to>
      <cdr:x>0.37801</cdr:x>
      <cdr:y>0.5166</cdr:y>
    </cdr:to>
    <cdr:sp macro="" textlink="">
      <cdr:nvSpPr>
        <cdr:cNvPr id="7" name="TextBox 1"/>
        <cdr:cNvSpPr txBox="1"/>
      </cdr:nvSpPr>
      <cdr:spPr>
        <a:xfrm xmlns:a="http://schemas.openxmlformats.org/drawingml/2006/main">
          <a:off x="1055490" y="3012683"/>
          <a:ext cx="2219544" cy="2362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67515C"/>
              </a:solidFill>
              <a:latin typeface="Gotham Narrow Light" pitchFamily="50" charset="0"/>
            </a:rPr>
            <a:t>Cumulative Alternative Effects</a:t>
          </a:r>
        </a:p>
      </cdr:txBody>
    </cdr:sp>
  </cdr:relSizeAnchor>
  <cdr:relSizeAnchor xmlns:cdr="http://schemas.openxmlformats.org/drawingml/2006/chartDrawing">
    <cdr:from>
      <cdr:x>0.75135</cdr:x>
      <cdr:y>0.83588</cdr:y>
    </cdr:from>
    <cdr:to>
      <cdr:x>0.96536</cdr:x>
      <cdr:y>0.87967</cdr:y>
    </cdr:to>
    <cdr:sp macro="" textlink="">
      <cdr:nvSpPr>
        <cdr:cNvPr id="8" name="TextBox 1"/>
        <cdr:cNvSpPr txBox="1"/>
      </cdr:nvSpPr>
      <cdr:spPr>
        <a:xfrm xmlns:a="http://schemas.openxmlformats.org/drawingml/2006/main">
          <a:off x="6509533" y="5256930"/>
          <a:ext cx="1854200" cy="2753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17C7D2"/>
              </a:solidFill>
              <a:latin typeface="Gotham Narrow Light" pitchFamily="50" charset="0"/>
            </a:rPr>
            <a:t>Remove Sequester</a:t>
          </a:r>
          <a:r>
            <a:rPr lang="en-US" sz="1200" b="0" baseline="0">
              <a:solidFill>
                <a:srgbClr val="17C7D2"/>
              </a:solidFill>
              <a:latin typeface="Gotham Narrow Light" pitchFamily="50" charset="0"/>
            </a:rPr>
            <a:t> Cuts</a:t>
          </a:r>
          <a:endParaRPr lang="en-US" sz="1200" b="0">
            <a:solidFill>
              <a:srgbClr val="17C7D2"/>
            </a:solidFill>
            <a:latin typeface="Gotham Narrow Light" pitchFamily="50"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0.83022</cdr:x>
      <cdr:y>0.11015</cdr:y>
    </cdr:from>
    <cdr:to>
      <cdr:x>0.98985</cdr:x>
      <cdr:y>0.20144</cdr:y>
    </cdr:to>
    <cdr:sp macro="" textlink="">
      <cdr:nvSpPr>
        <cdr:cNvPr id="2" name="TextBox 1"/>
        <cdr:cNvSpPr txBox="1"/>
      </cdr:nvSpPr>
      <cdr:spPr>
        <a:xfrm xmlns:a="http://schemas.openxmlformats.org/drawingml/2006/main">
          <a:off x="7171235" y="691308"/>
          <a:ext cx="1378842" cy="5729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US" sz="1400" b="0">
              <a:solidFill>
                <a:srgbClr val="45B97C"/>
              </a:solidFill>
              <a:latin typeface="Gotham narrow "/>
              <a:cs typeface="Gotham narrow "/>
            </a:rPr>
            <a:t>major health </a:t>
          </a:r>
        </a:p>
        <a:p xmlns:a="http://schemas.openxmlformats.org/drawingml/2006/main">
          <a:pPr algn="l"/>
          <a:r>
            <a:rPr lang="en-US" sz="1400" b="0">
              <a:solidFill>
                <a:srgbClr val="45B97C"/>
              </a:solidFill>
              <a:latin typeface="Gotham narrow "/>
              <a:cs typeface="Gotham narrow "/>
            </a:rPr>
            <a:t>care programs</a:t>
          </a:r>
        </a:p>
        <a:p xmlns:a="http://schemas.openxmlformats.org/drawingml/2006/main">
          <a:pPr algn="l"/>
          <a:endParaRPr lang="en-US" sz="1400" b="0">
            <a:solidFill>
              <a:srgbClr val="45B97C"/>
            </a:solidFill>
            <a:latin typeface="Gotham narrow "/>
            <a:cs typeface="Gotham narrow "/>
          </a:endParaRPr>
        </a:p>
      </cdr:txBody>
    </cdr:sp>
  </cdr:relSizeAnchor>
  <cdr:relSizeAnchor xmlns:cdr="http://schemas.openxmlformats.org/drawingml/2006/chartDrawing">
    <cdr:from>
      <cdr:x>0.82627</cdr:x>
      <cdr:y>0.3034</cdr:y>
    </cdr:from>
    <cdr:to>
      <cdr:x>0.924</cdr:x>
      <cdr:y>0.35683</cdr:y>
    </cdr:to>
    <cdr:sp macro="" textlink="">
      <cdr:nvSpPr>
        <cdr:cNvPr id="3" name="TextBox 1"/>
        <cdr:cNvSpPr txBox="1"/>
      </cdr:nvSpPr>
      <cdr:spPr>
        <a:xfrm xmlns:a="http://schemas.openxmlformats.org/drawingml/2006/main">
          <a:off x="7137101" y="1904126"/>
          <a:ext cx="844167" cy="3353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00818C"/>
              </a:solidFill>
              <a:latin typeface="Gotham narrow "/>
              <a:cs typeface="Gotham narrow "/>
            </a:rPr>
            <a:t>Social Security</a:t>
          </a:r>
        </a:p>
      </cdr:txBody>
    </cdr:sp>
  </cdr:relSizeAnchor>
  <cdr:relSizeAnchor xmlns:cdr="http://schemas.openxmlformats.org/drawingml/2006/chartDrawing">
    <cdr:from>
      <cdr:x>0.82788</cdr:x>
      <cdr:y>0.48978</cdr:y>
    </cdr:from>
    <cdr:to>
      <cdr:x>0.95559</cdr:x>
      <cdr:y>0.54322</cdr:y>
    </cdr:to>
    <cdr:sp macro="" textlink="">
      <cdr:nvSpPr>
        <cdr:cNvPr id="4" name="TextBox 1"/>
        <cdr:cNvSpPr txBox="1"/>
      </cdr:nvSpPr>
      <cdr:spPr>
        <a:xfrm xmlns:a="http://schemas.openxmlformats.org/drawingml/2006/main">
          <a:off x="7177879" y="3080208"/>
          <a:ext cx="1107270" cy="3360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17C7D2"/>
              </a:solidFill>
              <a:latin typeface="Gotham narrow "/>
              <a:cs typeface="Gotham narrow "/>
            </a:rPr>
            <a:t>net interest</a:t>
          </a:r>
        </a:p>
      </cdr:txBody>
    </cdr:sp>
  </cdr:relSizeAnchor>
  <cdr:relSizeAnchor xmlns:cdr="http://schemas.openxmlformats.org/drawingml/2006/chartDrawing">
    <cdr:from>
      <cdr:x>0.82828</cdr:x>
      <cdr:y>0.53751</cdr:y>
    </cdr:from>
    <cdr:to>
      <cdr:x>0.97753</cdr:x>
      <cdr:y>0.62283</cdr:y>
    </cdr:to>
    <cdr:sp macro="" textlink="">
      <cdr:nvSpPr>
        <cdr:cNvPr id="5" name="TextBox 1"/>
        <cdr:cNvSpPr txBox="1"/>
      </cdr:nvSpPr>
      <cdr:spPr>
        <a:xfrm xmlns:a="http://schemas.openxmlformats.org/drawingml/2006/main">
          <a:off x="7181347" y="3380359"/>
          <a:ext cx="1294026" cy="5365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93999E"/>
              </a:solidFill>
              <a:latin typeface="Gotham narrow "/>
              <a:cs typeface="Gotham narrow "/>
            </a:rPr>
            <a:t>non-defense discretionary </a:t>
          </a:r>
        </a:p>
      </cdr:txBody>
    </cdr:sp>
  </cdr:relSizeAnchor>
  <cdr:relSizeAnchor xmlns:cdr="http://schemas.openxmlformats.org/drawingml/2006/chartDrawing">
    <cdr:from>
      <cdr:x>0.82841</cdr:x>
      <cdr:y>0.60595</cdr:y>
    </cdr:from>
    <cdr:to>
      <cdr:x>0.97296</cdr:x>
      <cdr:y>0.65939</cdr:y>
    </cdr:to>
    <cdr:sp macro="" textlink="">
      <cdr:nvSpPr>
        <cdr:cNvPr id="6" name="TextBox 1"/>
        <cdr:cNvSpPr txBox="1"/>
      </cdr:nvSpPr>
      <cdr:spPr>
        <a:xfrm xmlns:a="http://schemas.openxmlformats.org/drawingml/2006/main">
          <a:off x="7182474" y="3810758"/>
          <a:ext cx="1253276" cy="3360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FF9F36"/>
              </a:solidFill>
              <a:latin typeface="Gotham narrow "/>
              <a:cs typeface="Gotham narrow "/>
            </a:rPr>
            <a:t>defense </a:t>
          </a:r>
        </a:p>
        <a:p xmlns:a="http://schemas.openxmlformats.org/drawingml/2006/main">
          <a:r>
            <a:rPr lang="en-US" sz="1400">
              <a:solidFill>
                <a:srgbClr val="FF9F36"/>
              </a:solidFill>
              <a:latin typeface="Gotham narrow "/>
              <a:cs typeface="Gotham narrow "/>
            </a:rPr>
            <a:t>discretionary </a:t>
          </a:r>
        </a:p>
      </cdr:txBody>
    </cdr:sp>
  </cdr:relSizeAnchor>
  <cdr:relSizeAnchor xmlns:cdr="http://schemas.openxmlformats.org/drawingml/2006/chartDrawing">
    <cdr:from>
      <cdr:x>0.82921</cdr:x>
      <cdr:y>0.6818</cdr:y>
    </cdr:from>
    <cdr:to>
      <cdr:x>0.97377</cdr:x>
      <cdr:y>0.73524</cdr:y>
    </cdr:to>
    <cdr:sp macro="" textlink="">
      <cdr:nvSpPr>
        <cdr:cNvPr id="7" name="TextBox 1"/>
        <cdr:cNvSpPr txBox="1"/>
      </cdr:nvSpPr>
      <cdr:spPr>
        <a:xfrm xmlns:a="http://schemas.openxmlformats.org/drawingml/2006/main">
          <a:off x="7189410" y="4287794"/>
          <a:ext cx="1253363" cy="3360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ADE9E9"/>
              </a:solidFill>
              <a:latin typeface="Gotham narrow "/>
              <a:cs typeface="Gotham narrow "/>
            </a:rPr>
            <a:t>other</a:t>
          </a:r>
          <a:r>
            <a:rPr lang="en-US" sz="1400" baseline="0">
              <a:solidFill>
                <a:srgbClr val="ADE9E9"/>
              </a:solidFill>
              <a:latin typeface="Gotham narrow "/>
              <a:cs typeface="Gotham narrow "/>
            </a:rPr>
            <a:t> mandatory</a:t>
          </a:r>
          <a:endParaRPr lang="en-US" sz="1400">
            <a:solidFill>
              <a:srgbClr val="ADE9E9"/>
            </a:solidFill>
            <a:latin typeface="Gotham narrow "/>
            <a:cs typeface="Gotham narrow "/>
          </a:endParaRPr>
        </a:p>
      </cdr:txBody>
    </cdr:sp>
  </cdr:relSizeAnchor>
  <cdr:relSizeAnchor xmlns:cdr="http://schemas.openxmlformats.org/drawingml/2006/chartDrawing">
    <cdr:from>
      <cdr:x>0.02822</cdr:x>
      <cdr:y>0.01549</cdr:y>
    </cdr:from>
    <cdr:to>
      <cdr:x>0.9957</cdr:x>
      <cdr:y>0.10429</cdr:y>
    </cdr:to>
    <cdr:sp macro="" textlink="">
      <cdr:nvSpPr>
        <cdr:cNvPr id="8" name="Rectangle 7"/>
        <cdr:cNvSpPr/>
      </cdr:nvSpPr>
      <cdr:spPr>
        <a:xfrm xmlns:a="http://schemas.openxmlformats.org/drawingml/2006/main">
          <a:off x="242896" y="90737"/>
          <a:ext cx="8327869" cy="5199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2200" b="0">
              <a:solidFill>
                <a:schemeClr val="tx1"/>
              </a:solidFill>
              <a:latin typeface="Gotham Narrow Book"/>
              <a:cs typeface="Gotham Narrow Book"/>
            </a:rPr>
            <a:t>Projected</a:t>
          </a:r>
          <a:r>
            <a:rPr lang="en-US" sz="2200" b="0" baseline="0">
              <a:solidFill>
                <a:schemeClr val="tx1"/>
              </a:solidFill>
              <a:latin typeface="Gotham Narrow Book"/>
              <a:cs typeface="Gotham Narrow Book"/>
            </a:rPr>
            <a:t> Spending for Major Budget Categories, 2013–2024 </a:t>
          </a:r>
          <a:endParaRPr lang="en-US" sz="2200" b="0">
            <a:solidFill>
              <a:schemeClr val="tx1"/>
            </a:solidFill>
            <a:latin typeface="Gotham Narrow Book"/>
            <a:cs typeface="Gotham Narrow Book"/>
          </a:endParaRPr>
        </a:p>
      </cdr:txBody>
    </cdr:sp>
  </cdr:relSizeAnchor>
  <cdr:relSizeAnchor xmlns:cdr="http://schemas.openxmlformats.org/drawingml/2006/chartDrawing">
    <cdr:from>
      <cdr:x>0.01142</cdr:x>
      <cdr:y>0.10811</cdr:y>
    </cdr:from>
    <cdr:to>
      <cdr:x>0.06429</cdr:x>
      <cdr:y>0.17464</cdr:y>
    </cdr:to>
    <cdr:sp macro="" textlink="">
      <cdr:nvSpPr>
        <cdr:cNvPr id="9" name="TextBox 8"/>
        <cdr:cNvSpPr txBox="1"/>
      </cdr:nvSpPr>
      <cdr:spPr>
        <a:xfrm xmlns:a="http://schemas.openxmlformats.org/drawingml/2006/main">
          <a:off x="99041" y="679898"/>
          <a:ext cx="458393" cy="4184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solidFill>
                <a:schemeClr val="tx1">
                  <a:lumMod val="65000"/>
                  <a:lumOff val="35000"/>
                </a:schemeClr>
              </a:solidFill>
              <a:latin typeface="Gotham Narrow Light" pitchFamily="50" charset="0"/>
            </a:rPr>
            <a:t>$</a:t>
          </a:r>
        </a:p>
      </cdr:txBody>
    </cdr:sp>
  </cdr:relSizeAnchor>
  <cdr:relSizeAnchor xmlns:cdr="http://schemas.openxmlformats.org/drawingml/2006/chartDrawing">
    <cdr:from>
      <cdr:x>0.08789</cdr:x>
      <cdr:y>0.86684</cdr:y>
    </cdr:from>
    <cdr:to>
      <cdr:x>0.98985</cdr:x>
      <cdr:y>0.99427</cdr:y>
    </cdr:to>
    <cdr:sp macro="" textlink="">
      <cdr:nvSpPr>
        <cdr:cNvPr id="10" name="TextBox 9"/>
        <cdr:cNvSpPr txBox="1"/>
      </cdr:nvSpPr>
      <cdr:spPr>
        <a:xfrm xmlns:a="http://schemas.openxmlformats.org/drawingml/2006/main">
          <a:off x="762000" y="5451492"/>
          <a:ext cx="7820191" cy="8013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rtl="0" eaLnBrk="1" fontAlgn="auto" latinLnBrk="0" hangingPunct="1"/>
          <a:r>
            <a:rPr lang="en-US" sz="1100" b="0" i="0" baseline="0">
              <a:effectLst/>
              <a:latin typeface="Gotham Narrow Book"/>
              <a:ea typeface="+mn-ea"/>
              <a:cs typeface="Gotham Narrow Book"/>
            </a:rPr>
            <a:t>Source: </a:t>
          </a:r>
          <a:r>
            <a:rPr lang="en-US" sz="1100" b="0" i="1" baseline="0">
              <a:effectLst/>
              <a:latin typeface="Gotham Narrow Book"/>
              <a:ea typeface="+mn-ea"/>
              <a:cs typeface="Gotham Narrow Book"/>
            </a:rPr>
            <a:t>An Update to the Budget and Economic Outlook: 2014 to 2024</a:t>
          </a:r>
          <a:r>
            <a:rPr lang="en-US" sz="1100" b="0" i="0" baseline="0">
              <a:effectLst/>
              <a:latin typeface="Gotham Narrow Book"/>
              <a:ea typeface="+mn-ea"/>
              <a:cs typeface="Gotham Narrow Book"/>
            </a:rPr>
            <a:t>, CBO.</a:t>
          </a:r>
          <a:endParaRPr lang="en-US" sz="1100">
            <a:effectLst/>
            <a:latin typeface="Gotham Narrow Book"/>
            <a:cs typeface="Gotham Narrow Book"/>
          </a:endParaRPr>
        </a:p>
        <a:p xmlns:a="http://schemas.openxmlformats.org/drawingml/2006/main">
          <a:pPr algn="r" rtl="0" eaLnBrk="1" fontAlgn="auto" latinLnBrk="0" hangingPunct="1"/>
          <a:r>
            <a:rPr lang="en-US" sz="1100" b="0" i="0" baseline="0">
              <a:effectLst/>
              <a:latin typeface="Gotham Narrow Book"/>
              <a:ea typeface="+mn-ea"/>
              <a:cs typeface="Gotham Narrow Book"/>
            </a:rPr>
            <a:t>Data note: The major health care programs category consists of Medicare, Medicaid, the Children's Health </a:t>
          </a:r>
        </a:p>
        <a:p xmlns:a="http://schemas.openxmlformats.org/drawingml/2006/main">
          <a:pPr algn="r" rtl="0" eaLnBrk="1" fontAlgn="auto" latinLnBrk="0" hangingPunct="1"/>
          <a:r>
            <a:rPr lang="en-US" sz="1100" b="0" i="0" baseline="0">
              <a:effectLst/>
              <a:latin typeface="Gotham Narrow Book"/>
              <a:ea typeface="+mn-ea"/>
              <a:cs typeface="Gotham Narrow Book"/>
            </a:rPr>
            <a:t>Insurance Program, subsidies for health insurance purchased through exchanges, and related spending.</a:t>
          </a:r>
        </a:p>
        <a:p xmlns:a="http://schemas.openxmlformats.org/drawingml/2006/main">
          <a:pPr algn="r" rtl="0" eaLnBrk="1" fontAlgn="auto" latinLnBrk="0" hangingPunct="1"/>
          <a:r>
            <a:rPr lang="en-US" sz="1100" b="0" i="0" baseline="0">
              <a:effectLst/>
              <a:latin typeface="Gotham Narrow Book"/>
              <a:ea typeface="+mn-ea"/>
              <a:cs typeface="Gotham Narrow Book"/>
            </a:rPr>
            <a:t>Produced by Veronique de Rugy, Mercatus Center at George Mason University, September 9, 2014.</a:t>
          </a:r>
        </a:p>
      </cdr:txBody>
    </cdr:sp>
  </cdr:relSizeAnchor>
  <cdr:relSizeAnchor xmlns:cdr="http://schemas.openxmlformats.org/drawingml/2006/chartDrawing">
    <cdr:from>
      <cdr:x>0.2118</cdr:x>
      <cdr:y>0.1381</cdr:y>
    </cdr:from>
    <cdr:to>
      <cdr:x>0.2118</cdr:x>
      <cdr:y>0.8042</cdr:y>
    </cdr:to>
    <cdr:cxnSp macro="">
      <cdr:nvCxnSpPr>
        <cdr:cNvPr id="11" name="Straight Connector 10"/>
        <cdr:cNvCxnSpPr/>
      </cdr:nvCxnSpPr>
      <cdr:spPr>
        <a:xfrm xmlns:a="http://schemas.openxmlformats.org/drawingml/2006/main" flipV="1">
          <a:off x="1836362" y="868516"/>
          <a:ext cx="0" cy="418907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0.12649</cdr:x>
      <cdr:y>0.12687</cdr:y>
    </cdr:from>
    <cdr:to>
      <cdr:x>0.24282</cdr:x>
      <cdr:y>0.19333</cdr:y>
    </cdr:to>
    <cdr:sp macro="" textlink="">
      <cdr:nvSpPr>
        <cdr:cNvPr id="15" name="TextBox 14"/>
        <cdr:cNvSpPr txBox="1"/>
      </cdr:nvSpPr>
      <cdr:spPr>
        <a:xfrm xmlns:a="http://schemas.openxmlformats.org/drawingml/2006/main">
          <a:off x="1096682" y="797859"/>
          <a:ext cx="1008618" cy="4179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0" i="0">
              <a:solidFill>
                <a:schemeClr val="tx1">
                  <a:lumMod val="65000"/>
                  <a:lumOff val="35000"/>
                  <a:alpha val="50000"/>
                </a:schemeClr>
              </a:solidFill>
              <a:latin typeface="Gotham Narrow Book"/>
              <a:cs typeface="Gotham Narrow Book"/>
            </a:rPr>
            <a:t>actual</a:t>
          </a:r>
        </a:p>
      </cdr:txBody>
    </cdr:sp>
  </cdr:relSizeAnchor>
  <cdr:relSizeAnchor xmlns:cdr="http://schemas.openxmlformats.org/drawingml/2006/chartDrawing">
    <cdr:from>
      <cdr:x>0.23672</cdr:x>
      <cdr:y>0.12687</cdr:y>
    </cdr:from>
    <cdr:to>
      <cdr:x>0.35305</cdr:x>
      <cdr:y>0.19333</cdr:y>
    </cdr:to>
    <cdr:sp macro="" textlink="">
      <cdr:nvSpPr>
        <cdr:cNvPr id="16" name="TextBox 15"/>
        <cdr:cNvSpPr txBox="1"/>
      </cdr:nvSpPr>
      <cdr:spPr>
        <a:xfrm xmlns:a="http://schemas.openxmlformats.org/drawingml/2006/main">
          <a:off x="2052385" y="797859"/>
          <a:ext cx="1008619" cy="4179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0" i="0">
              <a:solidFill>
                <a:schemeClr val="tx1">
                  <a:lumMod val="65000"/>
                  <a:lumOff val="35000"/>
                  <a:alpha val="50000"/>
                </a:schemeClr>
              </a:solidFill>
              <a:latin typeface="Gotham Narrow Book"/>
              <a:cs typeface="Gotham Narrow Book"/>
            </a:rPr>
            <a:t>projected</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0.02992</cdr:x>
      <cdr:y>0.14093</cdr:y>
    </cdr:from>
    <cdr:to>
      <cdr:x>0.08287</cdr:x>
      <cdr:y>0.20746</cdr:y>
    </cdr:to>
    <cdr:sp macro="" textlink="">
      <cdr:nvSpPr>
        <cdr:cNvPr id="2" name="TextBox 1"/>
        <cdr:cNvSpPr txBox="1"/>
      </cdr:nvSpPr>
      <cdr:spPr>
        <a:xfrm xmlns:a="http://schemas.openxmlformats.org/drawingml/2006/main">
          <a:off x="259055" y="885406"/>
          <a:ext cx="458463" cy="4179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rgbClr val="5C5C60"/>
              </a:solidFill>
              <a:latin typeface="Gotham Narrow Light" pitchFamily="50" charset="0"/>
            </a:rPr>
            <a:t>$</a:t>
          </a:r>
        </a:p>
      </cdr:txBody>
    </cdr:sp>
  </cdr:relSizeAnchor>
  <cdr:relSizeAnchor xmlns:cdr="http://schemas.openxmlformats.org/drawingml/2006/chartDrawing">
    <cdr:from>
      <cdr:x>0.21432</cdr:x>
      <cdr:y>0.17475</cdr:y>
    </cdr:from>
    <cdr:to>
      <cdr:x>0.21432</cdr:x>
      <cdr:y>0.69783</cdr:y>
    </cdr:to>
    <cdr:cxnSp macro="">
      <cdr:nvCxnSpPr>
        <cdr:cNvPr id="3" name="Straight Connector 2"/>
        <cdr:cNvCxnSpPr/>
      </cdr:nvCxnSpPr>
      <cdr:spPr>
        <a:xfrm xmlns:a="http://schemas.openxmlformats.org/drawingml/2006/main" flipV="1">
          <a:off x="1855642" y="1097935"/>
          <a:ext cx="0" cy="3286336"/>
        </a:xfrm>
        <a:prstGeom xmlns:a="http://schemas.openxmlformats.org/drawingml/2006/main" prst="line">
          <a:avLst/>
        </a:prstGeom>
        <a:ln xmlns:a="http://schemas.openxmlformats.org/drawingml/2006/main" w="19050">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0.13362</cdr:x>
      <cdr:y>0.16458</cdr:y>
    </cdr:from>
    <cdr:to>
      <cdr:x>0.25011</cdr:x>
      <cdr:y>0.23111</cdr:y>
    </cdr:to>
    <cdr:sp macro="" textlink="">
      <cdr:nvSpPr>
        <cdr:cNvPr id="4" name="TextBox 3"/>
        <cdr:cNvSpPr txBox="1"/>
      </cdr:nvSpPr>
      <cdr:spPr>
        <a:xfrm xmlns:a="http://schemas.openxmlformats.org/drawingml/2006/main">
          <a:off x="1156929" y="1034027"/>
          <a:ext cx="1008618" cy="4179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0" i="0">
              <a:solidFill>
                <a:schemeClr val="tx1">
                  <a:lumMod val="65000"/>
                  <a:lumOff val="35000"/>
                  <a:alpha val="50000"/>
                </a:schemeClr>
              </a:solidFill>
              <a:latin typeface="Gotham Narrow Book"/>
              <a:cs typeface="Gotham Narrow Book"/>
            </a:rPr>
            <a:t>actual</a:t>
          </a:r>
        </a:p>
      </cdr:txBody>
    </cdr:sp>
  </cdr:relSizeAnchor>
  <cdr:relSizeAnchor xmlns:cdr="http://schemas.openxmlformats.org/drawingml/2006/chartDrawing">
    <cdr:from>
      <cdr:x>0.2298</cdr:x>
      <cdr:y>0.16458</cdr:y>
    </cdr:from>
    <cdr:to>
      <cdr:x>0.34629</cdr:x>
      <cdr:y>0.23111</cdr:y>
    </cdr:to>
    <cdr:sp macro="" textlink="">
      <cdr:nvSpPr>
        <cdr:cNvPr id="5" name="TextBox 4"/>
        <cdr:cNvSpPr txBox="1"/>
      </cdr:nvSpPr>
      <cdr:spPr>
        <a:xfrm xmlns:a="http://schemas.openxmlformats.org/drawingml/2006/main">
          <a:off x="1989729" y="1034026"/>
          <a:ext cx="1008619" cy="4179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0" i="0">
              <a:solidFill>
                <a:schemeClr val="tx1">
                  <a:lumMod val="65000"/>
                  <a:lumOff val="35000"/>
                  <a:alpha val="50000"/>
                </a:schemeClr>
              </a:solidFill>
              <a:latin typeface="Gotham Narrow Book"/>
              <a:cs typeface="Gotham Narrow Book"/>
            </a:rPr>
            <a:t>projected</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8</xdr:col>
      <xdr:colOff>600075</xdr:colOff>
      <xdr:row>36</xdr:row>
      <xdr:rowOff>161925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762000"/>
          <a:ext cx="3648075" cy="62579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38</xdr:col>
      <xdr:colOff>57150</xdr:colOff>
      <xdr:row>5</xdr:row>
      <xdr:rowOff>101600</xdr:rowOff>
    </xdr:from>
    <xdr:to>
      <xdr:col>50</xdr:col>
      <xdr:colOff>238125</xdr:colOff>
      <xdr:row>36</xdr:row>
      <xdr:rowOff>165100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87950" y="1054100"/>
          <a:ext cx="7496175" cy="6718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17</xdr:col>
      <xdr:colOff>104775</xdr:colOff>
      <xdr:row>23</xdr:row>
      <xdr:rowOff>28575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5850" y="762000"/>
          <a:ext cx="7419975" cy="3838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absoluteAnchor>
    <xdr:pos x="0" y="0"/>
    <xdr:ext cx="8658412" cy="628276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0.11195</cdr:x>
      <cdr:y>0.27651</cdr:y>
    </cdr:from>
    <cdr:to>
      <cdr:x>0.22844</cdr:x>
      <cdr:y>0.34304</cdr:y>
    </cdr:to>
    <cdr:sp macro="" textlink="">
      <cdr:nvSpPr>
        <cdr:cNvPr id="2" name="TextBox 1"/>
        <cdr:cNvSpPr txBox="1"/>
      </cdr:nvSpPr>
      <cdr:spPr>
        <a:xfrm xmlns:a="http://schemas.openxmlformats.org/drawingml/2006/main">
          <a:off x="965547" y="1735376"/>
          <a:ext cx="1004692" cy="4175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solidFill>
                <a:srgbClr val="00818C"/>
              </a:solidFill>
              <a:latin typeface="Gotham Narrow Light" pitchFamily="50" charset="0"/>
            </a:rPr>
            <a:t>Outlays</a:t>
          </a:r>
        </a:p>
      </cdr:txBody>
    </cdr:sp>
  </cdr:relSizeAnchor>
  <cdr:relSizeAnchor xmlns:cdr="http://schemas.openxmlformats.org/drawingml/2006/chartDrawing">
    <cdr:from>
      <cdr:x>0.15264</cdr:x>
      <cdr:y>0.43845</cdr:y>
    </cdr:from>
    <cdr:to>
      <cdr:x>0.28593</cdr:x>
      <cdr:y>0.48834</cdr:y>
    </cdr:to>
    <cdr:sp macro="" textlink="">
      <cdr:nvSpPr>
        <cdr:cNvPr id="3" name="TextBox 1"/>
        <cdr:cNvSpPr txBox="1"/>
      </cdr:nvSpPr>
      <cdr:spPr>
        <a:xfrm xmlns:a="http://schemas.openxmlformats.org/drawingml/2006/main">
          <a:off x="1316449" y="2751724"/>
          <a:ext cx="1149611" cy="3131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rgbClr val="75C044"/>
              </a:solidFill>
              <a:latin typeface="Gotham Narrow Light" pitchFamily="50" charset="0"/>
            </a:rPr>
            <a:t>Revenues</a:t>
          </a:r>
        </a:p>
      </cdr:txBody>
    </cdr:sp>
  </cdr:relSizeAnchor>
  <cdr:relSizeAnchor xmlns:cdr="http://schemas.openxmlformats.org/drawingml/2006/chartDrawing">
    <cdr:from>
      <cdr:x>0.78517</cdr:x>
      <cdr:y>0.10811</cdr:y>
    </cdr:from>
    <cdr:to>
      <cdr:x>0.78517</cdr:x>
      <cdr:y>0.85863</cdr:y>
    </cdr:to>
    <cdr:cxnSp macro="">
      <cdr:nvCxnSpPr>
        <cdr:cNvPr id="5" name="Straight Connector 4"/>
        <cdr:cNvCxnSpPr/>
      </cdr:nvCxnSpPr>
      <cdr:spPr>
        <a:xfrm xmlns:a="http://schemas.openxmlformats.org/drawingml/2006/main" flipV="1">
          <a:off x="6771883" y="678493"/>
          <a:ext cx="0" cy="471030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0.70332</cdr:x>
      <cdr:y>0.11204</cdr:y>
    </cdr:from>
    <cdr:to>
      <cdr:x>0.81981</cdr:x>
      <cdr:y>0.17857</cdr:y>
    </cdr:to>
    <cdr:sp macro="" textlink="">
      <cdr:nvSpPr>
        <cdr:cNvPr id="6" name="TextBox 1"/>
        <cdr:cNvSpPr txBox="1"/>
      </cdr:nvSpPr>
      <cdr:spPr>
        <a:xfrm xmlns:a="http://schemas.openxmlformats.org/drawingml/2006/main">
          <a:off x="6065902" y="703197"/>
          <a:ext cx="1004692" cy="417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chemeClr val="tx1">
                  <a:lumMod val="65000"/>
                  <a:lumOff val="35000"/>
                </a:schemeClr>
              </a:solidFill>
              <a:latin typeface="Gotham Narrow Light" pitchFamily="50" charset="0"/>
            </a:rPr>
            <a:t>Actual</a:t>
          </a:r>
        </a:p>
      </cdr:txBody>
    </cdr:sp>
  </cdr:relSizeAnchor>
  <cdr:relSizeAnchor xmlns:cdr="http://schemas.openxmlformats.org/drawingml/2006/chartDrawing">
    <cdr:from>
      <cdr:x>0.7835</cdr:x>
      <cdr:y>0.11204</cdr:y>
    </cdr:from>
    <cdr:to>
      <cdr:x>0.89999</cdr:x>
      <cdr:y>0.17857</cdr:y>
    </cdr:to>
    <cdr:sp macro="" textlink="">
      <cdr:nvSpPr>
        <cdr:cNvPr id="7" name="TextBox 1"/>
        <cdr:cNvSpPr txBox="1"/>
      </cdr:nvSpPr>
      <cdr:spPr>
        <a:xfrm xmlns:a="http://schemas.openxmlformats.org/drawingml/2006/main">
          <a:off x="6757443" y="703197"/>
          <a:ext cx="1004692" cy="417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chemeClr val="tx1">
                  <a:lumMod val="65000"/>
                  <a:lumOff val="35000"/>
                </a:schemeClr>
              </a:solidFill>
              <a:latin typeface="Gotham Narrow Light" pitchFamily="50" charset="0"/>
            </a:rPr>
            <a:t>Projected</a:t>
          </a:r>
        </a:p>
      </cdr:txBody>
    </cdr:sp>
  </cdr:relSizeAnchor>
  <cdr:relSizeAnchor xmlns:cdr="http://schemas.openxmlformats.org/drawingml/2006/chartDrawing">
    <cdr:from>
      <cdr:x>0.3841</cdr:x>
      <cdr:y>0.4925</cdr:y>
    </cdr:from>
    <cdr:to>
      <cdr:x>0.5885</cdr:x>
      <cdr:y>0.60083</cdr:y>
    </cdr:to>
    <cdr:sp macro="" textlink="">
      <cdr:nvSpPr>
        <cdr:cNvPr id="8" name="TextBox 1"/>
        <cdr:cNvSpPr txBox="1"/>
      </cdr:nvSpPr>
      <cdr:spPr>
        <a:xfrm xmlns:a="http://schemas.openxmlformats.org/drawingml/2006/main">
          <a:off x="3312785" y="3090971"/>
          <a:ext cx="1762866" cy="6798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a:solidFill>
                <a:schemeClr val="tx1">
                  <a:lumMod val="65000"/>
                  <a:lumOff val="35000"/>
                </a:schemeClr>
              </a:solidFill>
              <a:latin typeface="Gotham Narrow Light" pitchFamily="50" charset="0"/>
            </a:rPr>
            <a:t>Average Revenues, </a:t>
          </a:r>
          <a:br>
            <a:rPr lang="en-US" sz="1400">
              <a:solidFill>
                <a:schemeClr val="tx1">
                  <a:lumMod val="65000"/>
                  <a:lumOff val="35000"/>
                </a:schemeClr>
              </a:solidFill>
              <a:latin typeface="Gotham Narrow Light" pitchFamily="50" charset="0"/>
            </a:rPr>
          </a:br>
          <a:r>
            <a:rPr lang="en-US" sz="1400">
              <a:solidFill>
                <a:schemeClr val="tx1">
                  <a:lumMod val="65000"/>
                  <a:lumOff val="35000"/>
                </a:schemeClr>
              </a:solidFill>
              <a:latin typeface="Gotham Narrow Light" pitchFamily="50" charset="0"/>
            </a:rPr>
            <a:t>1974-2013</a:t>
          </a:r>
          <a:br>
            <a:rPr lang="en-US" sz="1400">
              <a:solidFill>
                <a:schemeClr val="tx1">
                  <a:lumMod val="65000"/>
                  <a:lumOff val="35000"/>
                </a:schemeClr>
              </a:solidFill>
              <a:latin typeface="Gotham Narrow Light" pitchFamily="50" charset="0"/>
            </a:rPr>
          </a:br>
          <a:r>
            <a:rPr lang="en-US" sz="1400">
              <a:solidFill>
                <a:schemeClr val="tx1">
                  <a:lumMod val="65000"/>
                  <a:lumOff val="35000"/>
                </a:schemeClr>
              </a:solidFill>
              <a:latin typeface="Gotham Narrow Light" pitchFamily="50" charset="0"/>
            </a:rPr>
            <a:t>(17.4%)</a:t>
          </a:r>
        </a:p>
      </cdr:txBody>
    </cdr:sp>
  </cdr:relSizeAnchor>
  <cdr:relSizeAnchor xmlns:cdr="http://schemas.openxmlformats.org/drawingml/2006/chartDrawing">
    <cdr:from>
      <cdr:x>0.38259</cdr:x>
      <cdr:y>0.16194</cdr:y>
    </cdr:from>
    <cdr:to>
      <cdr:x>0.58699</cdr:x>
      <cdr:y>0.27027</cdr:y>
    </cdr:to>
    <cdr:sp macro="" textlink="">
      <cdr:nvSpPr>
        <cdr:cNvPr id="9" name="TextBox 1"/>
        <cdr:cNvSpPr txBox="1"/>
      </cdr:nvSpPr>
      <cdr:spPr>
        <a:xfrm xmlns:a="http://schemas.openxmlformats.org/drawingml/2006/main">
          <a:off x="3299738" y="1016348"/>
          <a:ext cx="1762866" cy="6798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a:solidFill>
                <a:schemeClr val="tx1">
                  <a:lumMod val="65000"/>
                  <a:lumOff val="35000"/>
                </a:schemeClr>
              </a:solidFill>
              <a:latin typeface="Gotham Narrow Light" pitchFamily="50" charset="0"/>
            </a:rPr>
            <a:t>Average Outlays, </a:t>
          </a:r>
          <a:br>
            <a:rPr lang="en-US" sz="1400">
              <a:solidFill>
                <a:schemeClr val="tx1">
                  <a:lumMod val="65000"/>
                  <a:lumOff val="35000"/>
                </a:schemeClr>
              </a:solidFill>
              <a:latin typeface="Gotham Narrow Light" pitchFamily="50" charset="0"/>
            </a:rPr>
          </a:br>
          <a:r>
            <a:rPr lang="en-US" sz="1400">
              <a:solidFill>
                <a:schemeClr val="tx1">
                  <a:lumMod val="65000"/>
                  <a:lumOff val="35000"/>
                </a:schemeClr>
              </a:solidFill>
              <a:latin typeface="Gotham Narrow Light" pitchFamily="50" charset="0"/>
            </a:rPr>
            <a:t>1974-2013</a:t>
          </a:r>
          <a:br>
            <a:rPr lang="en-US" sz="1400">
              <a:solidFill>
                <a:schemeClr val="tx1">
                  <a:lumMod val="65000"/>
                  <a:lumOff val="35000"/>
                </a:schemeClr>
              </a:solidFill>
              <a:latin typeface="Gotham Narrow Light" pitchFamily="50" charset="0"/>
            </a:rPr>
          </a:br>
          <a:r>
            <a:rPr lang="en-US" sz="1400">
              <a:solidFill>
                <a:schemeClr val="tx1">
                  <a:lumMod val="65000"/>
                  <a:lumOff val="35000"/>
                </a:schemeClr>
              </a:solidFill>
              <a:latin typeface="Gotham Narrow Light" pitchFamily="50" charset="0"/>
            </a:rPr>
            <a:t>(20.5%)</a:t>
          </a:r>
        </a:p>
      </cdr:txBody>
    </cdr:sp>
  </cdr:relSizeAnchor>
  <cdr:relSizeAnchor xmlns:cdr="http://schemas.openxmlformats.org/drawingml/2006/chartDrawing">
    <cdr:from>
      <cdr:x>0.48411</cdr:x>
      <cdr:y>0.44699</cdr:y>
    </cdr:from>
    <cdr:to>
      <cdr:x>0.48411</cdr:x>
      <cdr:y>0.49896</cdr:y>
    </cdr:to>
    <cdr:cxnSp macro="">
      <cdr:nvCxnSpPr>
        <cdr:cNvPr id="13" name="Straight Arrow Connector 12"/>
        <cdr:cNvCxnSpPr/>
      </cdr:nvCxnSpPr>
      <cdr:spPr>
        <a:xfrm xmlns:a="http://schemas.openxmlformats.org/drawingml/2006/main" flipV="1">
          <a:off x="4175342" y="2805308"/>
          <a:ext cx="0" cy="326198"/>
        </a:xfrm>
        <a:prstGeom xmlns:a="http://schemas.openxmlformats.org/drawingml/2006/main" prst="straightConnector1">
          <a:avLst/>
        </a:prstGeom>
        <a:ln xmlns:a="http://schemas.openxmlformats.org/drawingml/2006/main" w="28575">
          <a:solidFill>
            <a:schemeClr val="bg1">
              <a:lumMod val="6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0.48109</cdr:x>
      <cdr:y>0.27443</cdr:y>
    </cdr:from>
    <cdr:to>
      <cdr:x>0.48109</cdr:x>
      <cdr:y>0.3264</cdr:y>
    </cdr:to>
    <cdr:cxnSp macro="">
      <cdr:nvCxnSpPr>
        <cdr:cNvPr id="15" name="Straight Arrow Connector 14"/>
        <cdr:cNvCxnSpPr/>
      </cdr:nvCxnSpPr>
      <cdr:spPr>
        <a:xfrm xmlns:a="http://schemas.openxmlformats.org/drawingml/2006/main">
          <a:off x="4149247" y="1722329"/>
          <a:ext cx="0" cy="326198"/>
        </a:xfrm>
        <a:prstGeom xmlns:a="http://schemas.openxmlformats.org/drawingml/2006/main" prst="straightConnector1">
          <a:avLst/>
        </a:prstGeom>
        <a:ln xmlns:a="http://schemas.openxmlformats.org/drawingml/2006/main" w="28575">
          <a:solidFill>
            <a:schemeClr val="bg1">
              <a:lumMod val="6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c:userShapes xmlns:c="http://schemas.openxmlformats.org/drawingml/2006/chart">
  <cdr:relSizeAnchor xmlns:cdr="http://schemas.openxmlformats.org/drawingml/2006/chartDrawing">
    <cdr:from>
      <cdr:x>0.15274</cdr:x>
      <cdr:y>0.55507</cdr:y>
    </cdr:from>
    <cdr:to>
      <cdr:x>0.26923</cdr:x>
      <cdr:y>0.6216</cdr:y>
    </cdr:to>
    <cdr:sp macro="" textlink="">
      <cdr:nvSpPr>
        <cdr:cNvPr id="2" name="TextBox 1"/>
        <cdr:cNvSpPr txBox="1"/>
      </cdr:nvSpPr>
      <cdr:spPr>
        <a:xfrm xmlns:a="http://schemas.openxmlformats.org/drawingml/2006/main">
          <a:off x="1322486" y="3487352"/>
          <a:ext cx="1008618" cy="4179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0" i="0">
              <a:solidFill>
                <a:srgbClr val="00818C"/>
              </a:solidFill>
              <a:latin typeface="Gotham Narrow Book"/>
              <a:cs typeface="Gotham Narrow Book"/>
            </a:rPr>
            <a:t>Outlays</a:t>
          </a:r>
        </a:p>
      </cdr:txBody>
    </cdr:sp>
  </cdr:relSizeAnchor>
  <cdr:relSizeAnchor xmlns:cdr="http://schemas.openxmlformats.org/drawingml/2006/chartDrawing">
    <cdr:from>
      <cdr:x>0.3324</cdr:x>
      <cdr:y>0.64635</cdr:y>
    </cdr:from>
    <cdr:to>
      <cdr:x>0.46569</cdr:x>
      <cdr:y>0.69624</cdr:y>
    </cdr:to>
    <cdr:sp macro="" textlink="">
      <cdr:nvSpPr>
        <cdr:cNvPr id="3" name="TextBox 1"/>
        <cdr:cNvSpPr txBox="1"/>
      </cdr:nvSpPr>
      <cdr:spPr>
        <a:xfrm xmlns:a="http://schemas.openxmlformats.org/drawingml/2006/main">
          <a:off x="2878059" y="4060888"/>
          <a:ext cx="1154080" cy="3134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0" i="0">
              <a:solidFill>
                <a:srgbClr val="75C044"/>
              </a:solidFill>
              <a:latin typeface="Gotham Narrow Book"/>
              <a:cs typeface="Gotham Narrow Book"/>
            </a:rPr>
            <a:t>Revenues</a:t>
          </a:r>
        </a:p>
      </cdr:txBody>
    </cdr:sp>
  </cdr:relSizeAnchor>
  <cdr:relSizeAnchor xmlns:cdr="http://schemas.openxmlformats.org/drawingml/2006/chartDrawing">
    <cdr:from>
      <cdr:x>0.79121</cdr:x>
      <cdr:y>0.09564</cdr:y>
    </cdr:from>
    <cdr:to>
      <cdr:x>0.79121</cdr:x>
      <cdr:y>0.84616</cdr:y>
    </cdr:to>
    <cdr:cxnSp macro="">
      <cdr:nvCxnSpPr>
        <cdr:cNvPr id="5" name="Straight Connector 4"/>
        <cdr:cNvCxnSpPr/>
      </cdr:nvCxnSpPr>
      <cdr:spPr>
        <a:xfrm xmlns:a="http://schemas.openxmlformats.org/drawingml/2006/main" flipV="1">
          <a:off x="6834285" y="600217"/>
          <a:ext cx="0" cy="4710310"/>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0.69318</cdr:x>
      <cdr:y>0.11204</cdr:y>
    </cdr:from>
    <cdr:to>
      <cdr:x>0.80967</cdr:x>
      <cdr:y>0.17857</cdr:y>
    </cdr:to>
    <cdr:sp macro="" textlink="">
      <cdr:nvSpPr>
        <cdr:cNvPr id="6" name="TextBox 1"/>
        <cdr:cNvSpPr txBox="1"/>
      </cdr:nvSpPr>
      <cdr:spPr>
        <a:xfrm xmlns:a="http://schemas.openxmlformats.org/drawingml/2006/main">
          <a:off x="6001859" y="703921"/>
          <a:ext cx="1008618" cy="4179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0" i="0">
              <a:solidFill>
                <a:schemeClr val="tx1">
                  <a:lumMod val="65000"/>
                  <a:lumOff val="35000"/>
                  <a:alpha val="50000"/>
                </a:schemeClr>
              </a:solidFill>
              <a:latin typeface="Gotham Narrow Book"/>
              <a:cs typeface="Gotham Narrow Book"/>
            </a:rPr>
            <a:t>actual</a:t>
          </a:r>
        </a:p>
      </cdr:txBody>
    </cdr:sp>
  </cdr:relSizeAnchor>
  <cdr:relSizeAnchor xmlns:cdr="http://schemas.openxmlformats.org/drawingml/2006/chartDrawing">
    <cdr:from>
      <cdr:x>0.80356</cdr:x>
      <cdr:y>0.11204</cdr:y>
    </cdr:from>
    <cdr:to>
      <cdr:x>0.92005</cdr:x>
      <cdr:y>0.17857</cdr:y>
    </cdr:to>
    <cdr:sp macro="" textlink="">
      <cdr:nvSpPr>
        <cdr:cNvPr id="7" name="TextBox 1"/>
        <cdr:cNvSpPr txBox="1"/>
      </cdr:nvSpPr>
      <cdr:spPr>
        <a:xfrm xmlns:a="http://schemas.openxmlformats.org/drawingml/2006/main">
          <a:off x="6957562" y="703921"/>
          <a:ext cx="1008619" cy="4179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0" i="0">
              <a:solidFill>
                <a:schemeClr val="tx1">
                  <a:lumMod val="65000"/>
                  <a:lumOff val="35000"/>
                  <a:alpha val="50000"/>
                </a:schemeClr>
              </a:solidFill>
              <a:latin typeface="Gotham Narrow Book"/>
              <a:cs typeface="Gotham Narrow Book"/>
            </a:rPr>
            <a:t>projected</a:t>
          </a:r>
        </a:p>
      </cdr:txBody>
    </cdr:sp>
  </cdr:relSizeAnchor>
  <cdr:relSizeAnchor xmlns:cdr="http://schemas.openxmlformats.org/drawingml/2006/chartDrawing">
    <cdr:from>
      <cdr:x>0.02099</cdr:x>
      <cdr:y>0.08354</cdr:y>
    </cdr:from>
    <cdr:to>
      <cdr:x>0.07386</cdr:x>
      <cdr:y>0.15007</cdr:y>
    </cdr:to>
    <cdr:sp macro="" textlink="">
      <cdr:nvSpPr>
        <cdr:cNvPr id="11" name="TextBox 1"/>
        <cdr:cNvSpPr txBox="1"/>
      </cdr:nvSpPr>
      <cdr:spPr>
        <a:xfrm xmlns:a="http://schemas.openxmlformats.org/drawingml/2006/main">
          <a:off x="181740" y="524839"/>
          <a:ext cx="457770" cy="4179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chemeClr val="tx1">
                  <a:lumMod val="65000"/>
                  <a:lumOff val="35000"/>
                </a:schemeClr>
              </a:solidFill>
              <a:latin typeface="Gotham Narrow Light" pitchFamily="50" charset="0"/>
            </a:rPr>
            <a: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0.01958</cdr:x>
      <cdr:y>0.16598</cdr:y>
    </cdr:from>
    <cdr:to>
      <cdr:x>0.20934</cdr:x>
      <cdr:y>0.26764</cdr:y>
    </cdr:to>
    <cdr:sp macro="" textlink="">
      <cdr:nvSpPr>
        <cdr:cNvPr id="3" name="TextBox 2"/>
        <cdr:cNvSpPr txBox="1"/>
      </cdr:nvSpPr>
      <cdr:spPr>
        <a:xfrm xmlns:a="http://schemas.openxmlformats.org/drawingml/2006/main">
          <a:off x="169623" y="1043861"/>
          <a:ext cx="1644041" cy="63935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1600" b="0" i="0">
              <a:solidFill>
                <a:srgbClr val="93999E"/>
              </a:solidFill>
              <a:latin typeface="Gotham Narrow Book"/>
              <a:cs typeface="Gotham Narrow Book"/>
            </a:rPr>
            <a:t>all</a:t>
          </a:r>
          <a:r>
            <a:rPr lang="en-US" sz="1600" b="0" i="0" baseline="0">
              <a:solidFill>
                <a:srgbClr val="93999E"/>
              </a:solidFill>
              <a:latin typeface="Gotham Narrow Book"/>
              <a:cs typeface="Gotham Narrow Book"/>
            </a:rPr>
            <a:t> other taxes</a:t>
          </a:r>
        </a:p>
        <a:p xmlns:a="http://schemas.openxmlformats.org/drawingml/2006/main">
          <a:pPr algn="ctr"/>
          <a:r>
            <a:rPr lang="en-US" sz="1600" b="0" i="0" baseline="0">
              <a:solidFill>
                <a:srgbClr val="93999E"/>
              </a:solidFill>
              <a:latin typeface="Gotham Narrow Book"/>
              <a:cs typeface="Gotham Narrow Book"/>
            </a:rPr>
            <a:t>(3%)</a:t>
          </a:r>
          <a:endParaRPr lang="en-US" sz="1600" b="0" i="0">
            <a:solidFill>
              <a:srgbClr val="93999E"/>
            </a:solidFill>
            <a:latin typeface="Gotham Narrow Book"/>
            <a:cs typeface="Gotham Narrow Book"/>
          </a:endParaRPr>
        </a:p>
      </cdr:txBody>
    </cdr:sp>
  </cdr:relSizeAnchor>
  <cdr:relSizeAnchor xmlns:cdr="http://schemas.openxmlformats.org/drawingml/2006/chartDrawing">
    <cdr:from>
      <cdr:x>0.32665</cdr:x>
      <cdr:y>0.3255</cdr:y>
    </cdr:from>
    <cdr:to>
      <cdr:x>0.67755</cdr:x>
      <cdr:y>0.42716</cdr:y>
    </cdr:to>
    <cdr:sp macro="" textlink="">
      <cdr:nvSpPr>
        <cdr:cNvPr id="4" name="TextBox 1"/>
        <cdr:cNvSpPr txBox="1"/>
      </cdr:nvSpPr>
      <cdr:spPr>
        <a:xfrm xmlns:a="http://schemas.openxmlformats.org/drawingml/2006/main">
          <a:off x="2830012" y="2047135"/>
          <a:ext cx="3040171" cy="6393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0">
              <a:solidFill>
                <a:schemeClr val="bg1"/>
              </a:solidFill>
              <a:latin typeface="Gotham Narrow Book"/>
              <a:cs typeface="Gotham Narrow Book"/>
            </a:rPr>
            <a:t>payroll taxes</a:t>
          </a:r>
          <a:endParaRPr lang="en-US" sz="1600" b="0" baseline="0">
            <a:solidFill>
              <a:schemeClr val="bg1"/>
            </a:solidFill>
            <a:latin typeface="Gotham Narrow Book"/>
            <a:cs typeface="Gotham Narrow Book"/>
          </a:endParaRPr>
        </a:p>
        <a:p xmlns:a="http://schemas.openxmlformats.org/drawingml/2006/main">
          <a:pPr algn="ctr"/>
          <a:r>
            <a:rPr lang="en-US" sz="1600" b="0" baseline="0">
              <a:solidFill>
                <a:schemeClr val="bg1"/>
              </a:solidFill>
              <a:latin typeface="Gotham Narrow Book"/>
              <a:cs typeface="Gotham Narrow Book"/>
            </a:rPr>
            <a:t>(27%)</a:t>
          </a:r>
          <a:endParaRPr lang="en-US" sz="1600" b="0">
            <a:solidFill>
              <a:schemeClr val="bg1"/>
            </a:solidFill>
            <a:latin typeface="Gotham Narrow Book"/>
            <a:cs typeface="Gotham Narrow Book"/>
          </a:endParaRPr>
        </a:p>
      </cdr:txBody>
    </cdr:sp>
  </cdr:relSizeAnchor>
  <cdr:relSizeAnchor xmlns:cdr="http://schemas.openxmlformats.org/drawingml/2006/chartDrawing">
    <cdr:from>
      <cdr:x>0.32514</cdr:x>
      <cdr:y>0.1948</cdr:y>
    </cdr:from>
    <cdr:to>
      <cdr:x>0.67605</cdr:x>
      <cdr:y>0.29646</cdr:y>
    </cdr:to>
    <cdr:sp macro="" textlink="">
      <cdr:nvSpPr>
        <cdr:cNvPr id="5" name="TextBox 1"/>
        <cdr:cNvSpPr txBox="1"/>
      </cdr:nvSpPr>
      <cdr:spPr>
        <a:xfrm xmlns:a="http://schemas.openxmlformats.org/drawingml/2006/main">
          <a:off x="2816942" y="1225102"/>
          <a:ext cx="3040226" cy="63935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0">
              <a:solidFill>
                <a:schemeClr val="bg1"/>
              </a:solidFill>
              <a:latin typeface="Gotham Narrow Book"/>
              <a:cs typeface="Gotham Narrow Book"/>
            </a:rPr>
            <a:t>corporate income taxes</a:t>
          </a:r>
          <a:r>
            <a:rPr lang="en-US" sz="1600" b="0" baseline="0">
              <a:solidFill>
                <a:schemeClr val="bg1"/>
              </a:solidFill>
              <a:latin typeface="Gotham Narrow Book"/>
              <a:cs typeface="Gotham Narrow Book"/>
            </a:rPr>
            <a:t> </a:t>
          </a:r>
          <a:r>
            <a:rPr lang="en-US" sz="1600" b="0">
              <a:solidFill>
                <a:schemeClr val="bg1"/>
              </a:solidFill>
              <a:latin typeface="Gotham Narrow Book"/>
              <a:cs typeface="Gotham Narrow Book"/>
            </a:rPr>
            <a:t>(10%)</a:t>
          </a:r>
        </a:p>
      </cdr:txBody>
    </cdr:sp>
  </cdr:relSizeAnchor>
  <cdr:relSizeAnchor xmlns:cdr="http://schemas.openxmlformats.org/drawingml/2006/chartDrawing">
    <cdr:from>
      <cdr:x>0.32514</cdr:x>
      <cdr:y>0.59959</cdr:y>
    </cdr:from>
    <cdr:to>
      <cdr:x>0.67604</cdr:x>
      <cdr:y>0.70517</cdr:y>
    </cdr:to>
    <cdr:sp macro="" textlink="">
      <cdr:nvSpPr>
        <cdr:cNvPr id="6" name="TextBox 1"/>
        <cdr:cNvSpPr txBox="1"/>
      </cdr:nvSpPr>
      <cdr:spPr>
        <a:xfrm xmlns:a="http://schemas.openxmlformats.org/drawingml/2006/main">
          <a:off x="2816976" y="3770857"/>
          <a:ext cx="3040140" cy="66403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0">
              <a:solidFill>
                <a:schemeClr val="bg1"/>
              </a:solidFill>
              <a:latin typeface="Gotham Narrow Book"/>
              <a:cs typeface="Gotham Narrow Book"/>
            </a:rPr>
            <a:t>individual income taxes</a:t>
          </a:r>
        </a:p>
        <a:p xmlns:a="http://schemas.openxmlformats.org/drawingml/2006/main">
          <a:pPr algn="ctr"/>
          <a:r>
            <a:rPr lang="en-US" sz="1600" b="0">
              <a:solidFill>
                <a:schemeClr val="bg1"/>
              </a:solidFill>
              <a:latin typeface="Gotham Narrow Book"/>
              <a:cs typeface="Gotham Narrow Book"/>
            </a:rPr>
            <a:t>(60%)</a:t>
          </a:r>
        </a:p>
      </cdr:txBody>
    </cdr:sp>
  </cdr:relSizeAnchor>
  <cdr:relSizeAnchor xmlns:cdr="http://schemas.openxmlformats.org/drawingml/2006/chartDrawing">
    <cdr:from>
      <cdr:x>0.74096</cdr:x>
      <cdr:y>0.37737</cdr:y>
    </cdr:from>
    <cdr:to>
      <cdr:x>0.97139</cdr:x>
      <cdr:y>0.65353</cdr:y>
    </cdr:to>
    <cdr:sp macro="" textlink="">
      <cdr:nvSpPr>
        <cdr:cNvPr id="8" name="TextBox 1"/>
        <cdr:cNvSpPr txBox="1"/>
      </cdr:nvSpPr>
      <cdr:spPr>
        <a:xfrm xmlns:a="http://schemas.openxmlformats.org/drawingml/2006/main">
          <a:off x="6419589" y="2373334"/>
          <a:ext cx="1996336" cy="173676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0" i="0">
              <a:solidFill>
                <a:schemeClr val="tx1">
                  <a:lumMod val="65000"/>
                  <a:lumOff val="35000"/>
                </a:schemeClr>
              </a:solidFill>
              <a:latin typeface="Gotham Narrow Book"/>
              <a:cs typeface="Gotham Narrow Book"/>
            </a:rPr>
            <a:t>total increase in revenues:</a:t>
          </a:r>
          <a:br>
            <a:rPr lang="en-US" sz="1600" b="0" i="0">
              <a:solidFill>
                <a:schemeClr val="tx1">
                  <a:lumMod val="65000"/>
                  <a:lumOff val="35000"/>
                </a:schemeClr>
              </a:solidFill>
              <a:latin typeface="Gotham Narrow Book"/>
              <a:cs typeface="Gotham Narrow Book"/>
            </a:rPr>
          </a:br>
          <a:r>
            <a:rPr lang="en-US" sz="1800" b="0" i="0">
              <a:solidFill>
                <a:schemeClr val="tx1">
                  <a:lumMod val="65000"/>
                  <a:lumOff val="35000"/>
                </a:schemeClr>
              </a:solidFill>
              <a:latin typeface="Gotham Narrow Book"/>
              <a:cs typeface="Gotham Narrow Book"/>
            </a:rPr>
            <a:t>$1.8 trillion</a:t>
          </a:r>
        </a:p>
      </cdr:txBody>
    </cdr:sp>
  </cdr:relSizeAnchor>
  <cdr:relSizeAnchor xmlns:cdr="http://schemas.openxmlformats.org/drawingml/2006/chartDrawing">
    <cdr:from>
      <cdr:x>0.19578</cdr:x>
      <cdr:y>0.20124</cdr:y>
    </cdr:from>
    <cdr:to>
      <cdr:x>0.30422</cdr:x>
      <cdr:y>0.20124</cdr:y>
    </cdr:to>
    <cdr:cxnSp macro="[0]!StraightConnector8_Click">
      <cdr:nvCxnSpPr>
        <cdr:cNvPr id="9" name="Straight Connector 8"/>
        <cdr:cNvCxnSpPr/>
      </cdr:nvCxnSpPr>
      <cdr:spPr>
        <a:xfrm xmlns:a="http://schemas.openxmlformats.org/drawingml/2006/main">
          <a:off x="1696233" y="1265651"/>
          <a:ext cx="939452" cy="0"/>
        </a:xfrm>
        <a:prstGeom xmlns:a="http://schemas.openxmlformats.org/drawingml/2006/main" prst="line">
          <a:avLst/>
        </a:prstGeom>
        <a:ln xmlns:a="http://schemas.openxmlformats.org/drawingml/2006/main" w="28575">
          <a:solidFill>
            <a:srgbClr val="93999E">
              <a:alpha val="50000"/>
            </a:srgb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0.33166</cdr:x>
      <cdr:y>0.19057</cdr:y>
    </cdr:from>
    <cdr:to>
      <cdr:x>0.68256</cdr:x>
      <cdr:y>0.29223</cdr:y>
    </cdr:to>
    <cdr:sp macro="" textlink="">
      <cdr:nvSpPr>
        <cdr:cNvPr id="3" name="TextBox 2"/>
        <cdr:cNvSpPr txBox="1"/>
      </cdr:nvSpPr>
      <cdr:spPr>
        <a:xfrm xmlns:a="http://schemas.openxmlformats.org/drawingml/2006/main">
          <a:off x="2844920" y="1112263"/>
          <a:ext cx="3009916" cy="59333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1600" b="0" i="0">
              <a:solidFill>
                <a:schemeClr val="tx1">
                  <a:lumMod val="65000"/>
                  <a:lumOff val="35000"/>
                </a:schemeClr>
              </a:solidFill>
              <a:latin typeface="Gotham Narrow Book"/>
              <a:cs typeface="Gotham Narrow Book"/>
            </a:rPr>
            <a:t>all</a:t>
          </a:r>
          <a:r>
            <a:rPr lang="en-US" sz="1600" b="0" i="0" baseline="0">
              <a:solidFill>
                <a:schemeClr val="tx1">
                  <a:lumMod val="65000"/>
                  <a:lumOff val="35000"/>
                </a:schemeClr>
              </a:solidFill>
              <a:latin typeface="Gotham Narrow Book"/>
              <a:cs typeface="Gotham Narrow Book"/>
            </a:rPr>
            <a:t> other programs </a:t>
          </a:r>
        </a:p>
        <a:p xmlns:a="http://schemas.openxmlformats.org/drawingml/2006/main">
          <a:pPr algn="ctr"/>
          <a:r>
            <a:rPr lang="en-US" sz="1600" b="0" i="0" baseline="0">
              <a:solidFill>
                <a:schemeClr val="tx1">
                  <a:lumMod val="65000"/>
                  <a:lumOff val="35000"/>
                </a:schemeClr>
              </a:solidFill>
              <a:latin typeface="Gotham Narrow Book"/>
              <a:cs typeface="Gotham Narrow Book"/>
            </a:rPr>
            <a:t>(15%)</a:t>
          </a:r>
          <a:endParaRPr lang="en-US" sz="1600" b="0" i="0">
            <a:solidFill>
              <a:schemeClr val="tx1">
                <a:lumMod val="65000"/>
                <a:lumOff val="35000"/>
              </a:schemeClr>
            </a:solidFill>
            <a:latin typeface="Gotham Narrow Book"/>
            <a:cs typeface="Gotham Narrow Book"/>
          </a:endParaRPr>
        </a:p>
      </cdr:txBody>
    </cdr:sp>
  </cdr:relSizeAnchor>
  <cdr:relSizeAnchor xmlns:cdr="http://schemas.openxmlformats.org/drawingml/2006/chartDrawing">
    <cdr:from>
      <cdr:x>0.32665</cdr:x>
      <cdr:y>0.3255</cdr:y>
    </cdr:from>
    <cdr:to>
      <cdr:x>0.67755</cdr:x>
      <cdr:y>0.42716</cdr:y>
    </cdr:to>
    <cdr:sp macro="" textlink="">
      <cdr:nvSpPr>
        <cdr:cNvPr id="4" name="TextBox 1"/>
        <cdr:cNvSpPr txBox="1"/>
      </cdr:nvSpPr>
      <cdr:spPr>
        <a:xfrm xmlns:a="http://schemas.openxmlformats.org/drawingml/2006/main">
          <a:off x="2830012" y="2047135"/>
          <a:ext cx="3040171" cy="6393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0" i="0">
              <a:solidFill>
                <a:schemeClr val="bg1"/>
              </a:solidFill>
              <a:latin typeface="Gotham Narrow Book"/>
              <a:cs typeface="Gotham Narrow Book"/>
            </a:rPr>
            <a:t>net interest</a:t>
          </a:r>
          <a:endParaRPr lang="en-US" sz="1600" b="0" i="0" baseline="0">
            <a:solidFill>
              <a:schemeClr val="bg1"/>
            </a:solidFill>
            <a:latin typeface="Gotham Narrow Book"/>
            <a:cs typeface="Gotham Narrow Book"/>
          </a:endParaRPr>
        </a:p>
        <a:p xmlns:a="http://schemas.openxmlformats.org/drawingml/2006/main">
          <a:pPr algn="ctr"/>
          <a:r>
            <a:rPr lang="en-US" sz="1600" b="0" i="0" baseline="0">
              <a:solidFill>
                <a:schemeClr val="bg1"/>
              </a:solidFill>
              <a:latin typeface="Gotham Narrow Book"/>
              <a:cs typeface="Gotham Narrow Book"/>
            </a:rPr>
            <a:t>(25%)</a:t>
          </a:r>
          <a:endParaRPr lang="en-US" sz="1600" b="0" i="0">
            <a:solidFill>
              <a:schemeClr val="bg1"/>
            </a:solidFill>
            <a:latin typeface="Gotham Narrow Book"/>
            <a:cs typeface="Gotham Narrow Book"/>
          </a:endParaRPr>
        </a:p>
      </cdr:txBody>
    </cdr:sp>
  </cdr:relSizeAnchor>
  <cdr:relSizeAnchor xmlns:cdr="http://schemas.openxmlformats.org/drawingml/2006/chartDrawing">
    <cdr:from>
      <cdr:x>0.32815</cdr:x>
      <cdr:y>0.51015</cdr:y>
    </cdr:from>
    <cdr:to>
      <cdr:x>0.67906</cdr:x>
      <cdr:y>0.61181</cdr:y>
    </cdr:to>
    <cdr:sp macro="" textlink="">
      <cdr:nvSpPr>
        <cdr:cNvPr id="5" name="TextBox 1"/>
        <cdr:cNvSpPr txBox="1"/>
      </cdr:nvSpPr>
      <cdr:spPr>
        <a:xfrm xmlns:a="http://schemas.openxmlformats.org/drawingml/2006/main">
          <a:off x="2843060" y="3208403"/>
          <a:ext cx="3040171" cy="6393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0" i="0">
              <a:solidFill>
                <a:schemeClr val="bg1"/>
              </a:solidFill>
              <a:latin typeface="Gotham Narrow Book"/>
              <a:cs typeface="Gotham Narrow Book"/>
            </a:rPr>
            <a:t>Social Security</a:t>
          </a:r>
        </a:p>
        <a:p xmlns:a="http://schemas.openxmlformats.org/drawingml/2006/main">
          <a:pPr algn="ctr"/>
          <a:r>
            <a:rPr lang="en-US" sz="1600" b="0" i="0">
              <a:solidFill>
                <a:schemeClr val="bg1"/>
              </a:solidFill>
              <a:latin typeface="Gotham Narrow Book"/>
              <a:cs typeface="Gotham Narrow Book"/>
            </a:rPr>
            <a:t>(28%)</a:t>
          </a:r>
        </a:p>
      </cdr:txBody>
    </cdr:sp>
  </cdr:relSizeAnchor>
  <cdr:relSizeAnchor xmlns:cdr="http://schemas.openxmlformats.org/drawingml/2006/chartDrawing">
    <cdr:from>
      <cdr:x>0.32966</cdr:x>
      <cdr:y>0.70517</cdr:y>
    </cdr:from>
    <cdr:to>
      <cdr:x>0.68056</cdr:x>
      <cdr:y>0.80683</cdr:y>
    </cdr:to>
    <cdr:sp macro="" textlink="">
      <cdr:nvSpPr>
        <cdr:cNvPr id="6" name="TextBox 1"/>
        <cdr:cNvSpPr txBox="1"/>
      </cdr:nvSpPr>
      <cdr:spPr>
        <a:xfrm xmlns:a="http://schemas.openxmlformats.org/drawingml/2006/main">
          <a:off x="2856108" y="4434910"/>
          <a:ext cx="3040171" cy="6393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0" i="0">
              <a:solidFill>
                <a:schemeClr val="bg1"/>
              </a:solidFill>
              <a:latin typeface="Gotham Narrow Book"/>
              <a:cs typeface="Gotham Narrow Book"/>
            </a:rPr>
            <a:t>major health care programs</a:t>
          </a:r>
        </a:p>
        <a:p xmlns:a="http://schemas.openxmlformats.org/drawingml/2006/main">
          <a:pPr algn="ctr"/>
          <a:r>
            <a:rPr lang="en-US" sz="1600" b="0" i="0">
              <a:solidFill>
                <a:schemeClr val="bg1"/>
              </a:solidFill>
              <a:latin typeface="Gotham Narrow Book"/>
              <a:cs typeface="Gotham Narrow Book"/>
            </a:rPr>
            <a:t>(32%)</a:t>
          </a:r>
        </a:p>
      </cdr:txBody>
    </cdr:sp>
  </cdr:relSizeAnchor>
  <cdr:relSizeAnchor xmlns:cdr="http://schemas.openxmlformats.org/drawingml/2006/chartDrawing">
    <cdr:from>
      <cdr:x>0.25316</cdr:x>
      <cdr:y>0.2937</cdr:y>
    </cdr:from>
    <cdr:to>
      <cdr:x>0.2863</cdr:x>
      <cdr:y>0.87753</cdr:y>
    </cdr:to>
    <cdr:sp macro="" textlink="">
      <cdr:nvSpPr>
        <cdr:cNvPr id="7" name="Right Bracket 6"/>
        <cdr:cNvSpPr/>
      </cdr:nvSpPr>
      <cdr:spPr>
        <a:xfrm xmlns:a="http://schemas.openxmlformats.org/drawingml/2006/main" rot="10800000">
          <a:off x="2171527" y="1714151"/>
          <a:ext cx="284265" cy="3407487"/>
        </a:xfrm>
        <a:prstGeom xmlns:a="http://schemas.openxmlformats.org/drawingml/2006/main" prst="rightBracket">
          <a:avLst/>
        </a:prstGeom>
        <a:ln xmlns:a="http://schemas.openxmlformats.org/drawingml/2006/main" w="19050">
          <a:solidFill>
            <a:srgbClr val="FF422B">
              <a:alpha val="50000"/>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solidFill>
              <a:srgbClr val="17C7D2"/>
            </a:solidFill>
          </a:endParaRPr>
        </a:p>
      </cdr:txBody>
    </cdr:sp>
  </cdr:relSizeAnchor>
  <cdr:relSizeAnchor xmlns:cdr="http://schemas.openxmlformats.org/drawingml/2006/chartDrawing">
    <cdr:from>
      <cdr:x>0.74096</cdr:x>
      <cdr:y>0.37737</cdr:y>
    </cdr:from>
    <cdr:to>
      <cdr:x>0.97139</cdr:x>
      <cdr:y>0.65353</cdr:y>
    </cdr:to>
    <cdr:sp macro="" textlink="">
      <cdr:nvSpPr>
        <cdr:cNvPr id="8" name="TextBox 1"/>
        <cdr:cNvSpPr txBox="1"/>
      </cdr:nvSpPr>
      <cdr:spPr>
        <a:xfrm xmlns:a="http://schemas.openxmlformats.org/drawingml/2006/main">
          <a:off x="6419589" y="2373334"/>
          <a:ext cx="1996336" cy="173676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0">
              <a:solidFill>
                <a:schemeClr val="tx1">
                  <a:lumMod val="65000"/>
                  <a:lumOff val="35000"/>
                </a:schemeClr>
              </a:solidFill>
              <a:latin typeface="Gotham Narrow Light" pitchFamily="50" charset="0"/>
            </a:rPr>
            <a:t>total increase </a:t>
          </a:r>
        </a:p>
        <a:p xmlns:a="http://schemas.openxmlformats.org/drawingml/2006/main">
          <a:pPr algn="ctr"/>
          <a:r>
            <a:rPr lang="en-US" sz="1600" b="0">
              <a:solidFill>
                <a:schemeClr val="tx1">
                  <a:lumMod val="65000"/>
                  <a:lumOff val="35000"/>
                </a:schemeClr>
              </a:solidFill>
              <a:latin typeface="Gotham Narrow Light" pitchFamily="50" charset="0"/>
            </a:rPr>
            <a:t>in outlays:</a:t>
          </a:r>
          <a:br>
            <a:rPr lang="en-US" sz="1600" b="0">
              <a:solidFill>
                <a:schemeClr val="tx1">
                  <a:lumMod val="65000"/>
                  <a:lumOff val="35000"/>
                </a:schemeClr>
              </a:solidFill>
              <a:latin typeface="Gotham Narrow Light" pitchFamily="50" charset="0"/>
            </a:rPr>
          </a:br>
          <a:r>
            <a:rPr lang="en-US" sz="1800" b="1">
              <a:solidFill>
                <a:schemeClr val="tx1">
                  <a:lumMod val="65000"/>
                  <a:lumOff val="35000"/>
                </a:schemeClr>
              </a:solidFill>
              <a:latin typeface="Gotham Narrow Light" pitchFamily="50" charset="0"/>
            </a:rPr>
            <a:t>$2.3 trillion</a:t>
          </a:r>
        </a:p>
      </cdr:txBody>
    </cdr:sp>
  </cdr:relSizeAnchor>
  <cdr:relSizeAnchor xmlns:cdr="http://schemas.openxmlformats.org/drawingml/2006/chartDrawing">
    <cdr:from>
      <cdr:x>0.01685</cdr:x>
      <cdr:y>0.37737</cdr:y>
    </cdr:from>
    <cdr:to>
      <cdr:x>0.24728</cdr:x>
      <cdr:y>0.65353</cdr:y>
    </cdr:to>
    <cdr:sp macro="" textlink="">
      <cdr:nvSpPr>
        <cdr:cNvPr id="9" name="TextBox 1"/>
        <cdr:cNvSpPr txBox="1"/>
      </cdr:nvSpPr>
      <cdr:spPr>
        <a:xfrm xmlns:a="http://schemas.openxmlformats.org/drawingml/2006/main">
          <a:off x="144534" y="2202500"/>
          <a:ext cx="1976561" cy="161179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0" i="0">
              <a:solidFill>
                <a:srgbClr val="FF422B">
                  <a:alpha val="50000"/>
                </a:srgbClr>
              </a:solidFill>
              <a:latin typeface="Gotham Narrow Book"/>
              <a:cs typeface="Gotham Narrow Book"/>
            </a:rPr>
            <a:t>Three budget categories account for 85 percent of the total increase in outlays over the coming decade.</a:t>
          </a:r>
          <a:endParaRPr lang="en-US" sz="1800" b="0" i="0">
            <a:solidFill>
              <a:srgbClr val="FF422B">
                <a:alpha val="50000"/>
              </a:srgbClr>
            </a:solidFill>
            <a:latin typeface="Gotham Narrow Book"/>
            <a:cs typeface="Gotham Narrow Book"/>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37740" cy="627606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0.8272</cdr:x>
      <cdr:y>0.17252</cdr:y>
    </cdr:from>
    <cdr:to>
      <cdr:x>0.98683</cdr:x>
      <cdr:y>0.26381</cdr:y>
    </cdr:to>
    <cdr:sp macro="" textlink="">
      <cdr:nvSpPr>
        <cdr:cNvPr id="2" name="TextBox 1"/>
        <cdr:cNvSpPr txBox="1"/>
      </cdr:nvSpPr>
      <cdr:spPr>
        <a:xfrm xmlns:a="http://schemas.openxmlformats.org/drawingml/2006/main">
          <a:off x="7120327" y="1010276"/>
          <a:ext cx="1374099" cy="5346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US" sz="1400" b="0">
              <a:solidFill>
                <a:srgbClr val="45B97C"/>
              </a:solidFill>
              <a:latin typeface="Gotham narrow "/>
              <a:cs typeface="Gotham narrow "/>
            </a:rPr>
            <a:t>major health </a:t>
          </a:r>
        </a:p>
        <a:p xmlns:a="http://schemas.openxmlformats.org/drawingml/2006/main">
          <a:pPr algn="l"/>
          <a:r>
            <a:rPr lang="en-US" sz="1400" b="0">
              <a:solidFill>
                <a:srgbClr val="45B97C"/>
              </a:solidFill>
              <a:latin typeface="Gotham narrow "/>
              <a:cs typeface="Gotham narrow "/>
            </a:rPr>
            <a:t>care programs</a:t>
          </a:r>
        </a:p>
        <a:p xmlns:a="http://schemas.openxmlformats.org/drawingml/2006/main">
          <a:pPr algn="l"/>
          <a:endParaRPr lang="en-US" sz="1400" b="0">
            <a:solidFill>
              <a:srgbClr val="45B97C"/>
            </a:solidFill>
            <a:latin typeface="Gotham narrow "/>
            <a:cs typeface="Gotham narrow "/>
          </a:endParaRPr>
        </a:p>
      </cdr:txBody>
    </cdr:sp>
  </cdr:relSizeAnchor>
  <cdr:relSizeAnchor xmlns:cdr="http://schemas.openxmlformats.org/drawingml/2006/chartDrawing">
    <cdr:from>
      <cdr:x>0.82778</cdr:x>
      <cdr:y>0.25142</cdr:y>
    </cdr:from>
    <cdr:to>
      <cdr:x>0.92551</cdr:x>
      <cdr:y>0.30486</cdr:y>
    </cdr:to>
    <cdr:sp macro="" textlink="">
      <cdr:nvSpPr>
        <cdr:cNvPr id="3" name="TextBox 1"/>
        <cdr:cNvSpPr txBox="1"/>
      </cdr:nvSpPr>
      <cdr:spPr>
        <a:xfrm xmlns:a="http://schemas.openxmlformats.org/drawingml/2006/main">
          <a:off x="7125377" y="1472334"/>
          <a:ext cx="841175" cy="3129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00818C"/>
              </a:solidFill>
              <a:latin typeface="Gotham narrow "/>
              <a:cs typeface="Gotham narrow "/>
            </a:rPr>
            <a:t>Social Security</a:t>
          </a:r>
        </a:p>
      </cdr:txBody>
    </cdr:sp>
  </cdr:relSizeAnchor>
  <cdr:relSizeAnchor xmlns:cdr="http://schemas.openxmlformats.org/drawingml/2006/chartDrawing">
    <cdr:from>
      <cdr:x>0.8309</cdr:x>
      <cdr:y>0.46394</cdr:y>
    </cdr:from>
    <cdr:to>
      <cdr:x>0.95861</cdr:x>
      <cdr:y>0.51738</cdr:y>
    </cdr:to>
    <cdr:sp macro="" textlink="">
      <cdr:nvSpPr>
        <cdr:cNvPr id="4" name="TextBox 1"/>
        <cdr:cNvSpPr txBox="1"/>
      </cdr:nvSpPr>
      <cdr:spPr>
        <a:xfrm xmlns:a="http://schemas.openxmlformats.org/drawingml/2006/main">
          <a:off x="7152203" y="2716868"/>
          <a:ext cx="1099326" cy="3129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17C7D2"/>
              </a:solidFill>
              <a:latin typeface="Gotham narrow "/>
              <a:cs typeface="Gotham narrow "/>
            </a:rPr>
            <a:t>net interest</a:t>
          </a:r>
        </a:p>
      </cdr:txBody>
    </cdr:sp>
  </cdr:relSizeAnchor>
  <cdr:relSizeAnchor xmlns:cdr="http://schemas.openxmlformats.org/drawingml/2006/chartDrawing">
    <cdr:from>
      <cdr:x>0.82979</cdr:x>
      <cdr:y>0.50484</cdr:y>
    </cdr:from>
    <cdr:to>
      <cdr:x>0.97904</cdr:x>
      <cdr:y>0.59016</cdr:y>
    </cdr:to>
    <cdr:sp macro="" textlink="">
      <cdr:nvSpPr>
        <cdr:cNvPr id="5" name="TextBox 1"/>
        <cdr:cNvSpPr txBox="1"/>
      </cdr:nvSpPr>
      <cdr:spPr>
        <a:xfrm xmlns:a="http://schemas.openxmlformats.org/drawingml/2006/main">
          <a:off x="7142642" y="2956412"/>
          <a:ext cx="1284699" cy="4996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93999E"/>
              </a:solidFill>
              <a:latin typeface="Gotham narrow "/>
              <a:cs typeface="Gotham narrow "/>
            </a:rPr>
            <a:t>non-defense discretionary </a:t>
          </a:r>
        </a:p>
      </cdr:txBody>
    </cdr:sp>
  </cdr:relSizeAnchor>
  <cdr:relSizeAnchor xmlns:cdr="http://schemas.openxmlformats.org/drawingml/2006/chartDrawing">
    <cdr:from>
      <cdr:x>0.82992</cdr:x>
      <cdr:y>0.57654</cdr:y>
    </cdr:from>
    <cdr:to>
      <cdr:x>0.97447</cdr:x>
      <cdr:y>0.62998</cdr:y>
    </cdr:to>
    <cdr:sp macro="" textlink="">
      <cdr:nvSpPr>
        <cdr:cNvPr id="6" name="TextBox 1"/>
        <cdr:cNvSpPr txBox="1"/>
      </cdr:nvSpPr>
      <cdr:spPr>
        <a:xfrm xmlns:a="http://schemas.openxmlformats.org/drawingml/2006/main">
          <a:off x="7143726" y="3376309"/>
          <a:ext cx="1244300" cy="3129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FF9F36"/>
              </a:solidFill>
              <a:latin typeface="Gotham narrow "/>
              <a:cs typeface="Gotham narrow "/>
            </a:rPr>
            <a:t>defense </a:t>
          </a:r>
        </a:p>
        <a:p xmlns:a="http://schemas.openxmlformats.org/drawingml/2006/main">
          <a:r>
            <a:rPr lang="en-US" sz="1400">
              <a:solidFill>
                <a:srgbClr val="FF9F36"/>
              </a:solidFill>
              <a:latin typeface="Gotham narrow "/>
              <a:cs typeface="Gotham narrow "/>
            </a:rPr>
            <a:t>discretionary </a:t>
          </a:r>
        </a:p>
      </cdr:txBody>
    </cdr:sp>
  </cdr:relSizeAnchor>
  <cdr:relSizeAnchor xmlns:cdr="http://schemas.openxmlformats.org/drawingml/2006/chartDrawing">
    <cdr:from>
      <cdr:x>0.82921</cdr:x>
      <cdr:y>0.65537</cdr:y>
    </cdr:from>
    <cdr:to>
      <cdr:x>0.97377</cdr:x>
      <cdr:y>0.70881</cdr:y>
    </cdr:to>
    <cdr:sp macro="" textlink="">
      <cdr:nvSpPr>
        <cdr:cNvPr id="7" name="TextBox 1"/>
        <cdr:cNvSpPr txBox="1"/>
      </cdr:nvSpPr>
      <cdr:spPr>
        <a:xfrm xmlns:a="http://schemas.openxmlformats.org/drawingml/2006/main">
          <a:off x="7137667" y="3837931"/>
          <a:ext cx="1244300" cy="3129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ADE9E9"/>
              </a:solidFill>
              <a:latin typeface="Gotham narrow "/>
              <a:cs typeface="Gotham narrow "/>
            </a:rPr>
            <a:t>other</a:t>
          </a:r>
          <a:r>
            <a:rPr lang="en-US" sz="1400" baseline="0">
              <a:solidFill>
                <a:srgbClr val="ADE9E9"/>
              </a:solidFill>
              <a:latin typeface="Gotham narrow "/>
              <a:cs typeface="Gotham narrow "/>
            </a:rPr>
            <a:t> mandatory</a:t>
          </a:r>
          <a:endParaRPr lang="en-US" sz="1400">
            <a:solidFill>
              <a:srgbClr val="ADE9E9"/>
            </a:solidFill>
            <a:latin typeface="Gotham narrow "/>
            <a:cs typeface="Gotham narrow "/>
          </a:endParaRPr>
        </a:p>
      </cdr:txBody>
    </cdr:sp>
  </cdr:relSizeAnchor>
  <cdr:relSizeAnchor xmlns:cdr="http://schemas.openxmlformats.org/drawingml/2006/chartDrawing">
    <cdr:from>
      <cdr:x>0.02822</cdr:x>
      <cdr:y>0.01549</cdr:y>
    </cdr:from>
    <cdr:to>
      <cdr:x>0.9957</cdr:x>
      <cdr:y>0.10429</cdr:y>
    </cdr:to>
    <cdr:sp macro="" textlink="">
      <cdr:nvSpPr>
        <cdr:cNvPr id="8" name="Rectangle 7"/>
        <cdr:cNvSpPr/>
      </cdr:nvSpPr>
      <cdr:spPr>
        <a:xfrm xmlns:a="http://schemas.openxmlformats.org/drawingml/2006/main">
          <a:off x="242896" y="90737"/>
          <a:ext cx="8327869" cy="5199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2000">
              <a:solidFill>
                <a:srgbClr val="5C5C60"/>
              </a:solidFill>
              <a:latin typeface="Gotham narrow"/>
              <a:cs typeface="Gotham narrow"/>
            </a:rPr>
            <a:t>Projected</a:t>
          </a:r>
          <a:r>
            <a:rPr lang="en-US" sz="2000" baseline="0">
              <a:solidFill>
                <a:srgbClr val="5C5C60"/>
              </a:solidFill>
              <a:latin typeface="Gotham narrow"/>
              <a:cs typeface="Gotham narrow"/>
            </a:rPr>
            <a:t> Spending for Major Budget Categories, 2013–2024 </a:t>
          </a:r>
          <a:endParaRPr lang="en-US" sz="2000">
            <a:solidFill>
              <a:srgbClr val="5C5C60"/>
            </a:solidFill>
            <a:latin typeface="Gotham narrow"/>
            <a:cs typeface="Gotham narrow"/>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637740" cy="627606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istoricaltables2011_with%20MAD%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rachmat/Library/Caches/TemporaryItems/Outlook%20Temp/Backup08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s>
    <sheetDataSet>
      <sheetData sheetId="0">
        <row r="24">
          <cell r="B24">
            <v>1971</v>
          </cell>
        </row>
        <row r="25">
          <cell r="B25">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rat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www.cbo.gov/publication/45653"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www.cbo.gov/publication/4565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www.cbo.gov/publication/45653"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5"/>
  <sheetViews>
    <sheetView topLeftCell="A4" workbookViewId="0">
      <selection activeCell="A31" sqref="A31:B34"/>
    </sheetView>
  </sheetViews>
  <sheetFormatPr defaultColWidth="9.140625" defaultRowHeight="15" customHeight="1" x14ac:dyDescent="0.2"/>
  <cols>
    <col min="1" max="1" width="28" style="2" customWidth="1"/>
    <col min="2" max="2" width="21.7109375" style="1" customWidth="1"/>
    <col min="3" max="10" width="9.140625" style="1"/>
    <col min="11" max="11" width="31.7109375" style="1" customWidth="1"/>
    <col min="12" max="12" width="21.140625" style="1" customWidth="1"/>
    <col min="13" max="13" width="19.28515625" style="1" customWidth="1"/>
    <col min="14" max="16384" width="9.140625" style="1"/>
  </cols>
  <sheetData>
    <row r="1" spans="1:14" ht="15" customHeight="1" x14ac:dyDescent="0.2">
      <c r="A1" s="2" t="s">
        <v>18</v>
      </c>
    </row>
    <row r="2" spans="1:14" ht="15" customHeight="1" x14ac:dyDescent="0.2">
      <c r="A2" s="16" t="s">
        <v>17</v>
      </c>
    </row>
    <row r="5" spans="1:14" ht="15" customHeight="1" x14ac:dyDescent="0.25">
      <c r="A5" s="4" t="s">
        <v>2</v>
      </c>
    </row>
    <row r="6" spans="1:14" ht="15" customHeight="1" x14ac:dyDescent="0.2">
      <c r="A6" s="326" t="s">
        <v>14</v>
      </c>
      <c r="B6" s="326"/>
      <c r="K6" s="326" t="s">
        <v>211</v>
      </c>
      <c r="L6" s="326"/>
      <c r="M6" s="326"/>
    </row>
    <row r="7" spans="1:14" ht="15" customHeight="1" x14ac:dyDescent="0.2">
      <c r="A7" s="327"/>
      <c r="B7" s="327"/>
      <c r="K7" s="327"/>
      <c r="L7" s="327"/>
      <c r="M7" s="327"/>
    </row>
    <row r="8" spans="1:14" ht="15" customHeight="1" x14ac:dyDescent="0.25">
      <c r="A8" s="18"/>
      <c r="B8" s="18"/>
    </row>
    <row r="9" spans="1:14" ht="15" customHeight="1" x14ac:dyDescent="0.2">
      <c r="A9" s="330" t="s">
        <v>19</v>
      </c>
      <c r="B9" s="330"/>
    </row>
    <row r="10" spans="1:14" ht="15" customHeight="1" x14ac:dyDescent="0.2">
      <c r="A10" s="330"/>
      <c r="B10" s="330"/>
    </row>
    <row r="11" spans="1:14" ht="15" customHeight="1" x14ac:dyDescent="0.2">
      <c r="A11" s="330"/>
      <c r="B11" s="330"/>
    </row>
    <row r="12" spans="1:14" ht="15" customHeight="1" x14ac:dyDescent="0.25">
      <c r="A12" s="18"/>
      <c r="B12" s="18"/>
    </row>
    <row r="13" spans="1:14" ht="15" customHeight="1" x14ac:dyDescent="0.2">
      <c r="A13" s="17"/>
      <c r="B13" s="17"/>
    </row>
    <row r="14" spans="1:14" ht="15" customHeight="1" x14ac:dyDescent="0.2">
      <c r="L14" s="1" t="s">
        <v>217</v>
      </c>
      <c r="M14" s="1" t="s">
        <v>218</v>
      </c>
    </row>
    <row r="15" spans="1:14" ht="15" customHeight="1" x14ac:dyDescent="0.2">
      <c r="A15" s="21" t="s">
        <v>3</v>
      </c>
      <c r="B15" s="20">
        <v>32</v>
      </c>
      <c r="K15" s="1" t="s">
        <v>214</v>
      </c>
      <c r="L15" s="1">
        <v>1103.278</v>
      </c>
      <c r="M15" s="255">
        <f>L15/$L$20</f>
        <v>0.59820832140471414</v>
      </c>
      <c r="N15" s="1">
        <v>60</v>
      </c>
    </row>
    <row r="16" spans="1:14" ht="15" customHeight="1" x14ac:dyDescent="0.2">
      <c r="A16" s="2" t="s">
        <v>4</v>
      </c>
      <c r="B16" s="3">
        <v>28</v>
      </c>
      <c r="C16" s="255"/>
      <c r="K16" s="1" t="s">
        <v>215</v>
      </c>
      <c r="L16" s="1">
        <v>506.73700000000008</v>
      </c>
      <c r="M16" s="255">
        <f t="shared" ref="M16:M18" si="0">L16/$L$20</f>
        <v>0.27475784903139616</v>
      </c>
      <c r="N16" s="1">
        <v>27</v>
      </c>
    </row>
    <row r="17" spans="1:14" ht="15" customHeight="1" x14ac:dyDescent="0.2">
      <c r="A17" s="2" t="s">
        <v>5</v>
      </c>
      <c r="B17" s="3">
        <v>25</v>
      </c>
      <c r="K17" s="1" t="s">
        <v>48</v>
      </c>
      <c r="L17" s="1">
        <v>175.66300000000001</v>
      </c>
      <c r="M17" s="255">
        <f t="shared" si="0"/>
        <v>9.5246228387510956E-2</v>
      </c>
      <c r="N17" s="1">
        <v>10</v>
      </c>
    </row>
    <row r="18" spans="1:14" ht="15" customHeight="1" x14ac:dyDescent="0.2">
      <c r="A18" s="8" t="s">
        <v>6</v>
      </c>
      <c r="B18" s="9">
        <v>15</v>
      </c>
      <c r="K18" s="1" t="s">
        <v>216</v>
      </c>
      <c r="L18" s="1">
        <v>58.625999999999976</v>
      </c>
      <c r="M18" s="255">
        <f t="shared" si="0"/>
        <v>3.1787601176378716E-2</v>
      </c>
      <c r="N18" s="1">
        <v>3</v>
      </c>
    </row>
    <row r="19" spans="1:14" ht="15" customHeight="1" x14ac:dyDescent="0.2">
      <c r="A19" s="8"/>
      <c r="B19" s="9"/>
    </row>
    <row r="20" spans="1:14" ht="15" customHeight="1" x14ac:dyDescent="0.2">
      <c r="A20" s="5" t="s">
        <v>13</v>
      </c>
      <c r="B20" s="6" t="s">
        <v>12</v>
      </c>
      <c r="K20" s="24" t="s">
        <v>212</v>
      </c>
      <c r="L20" s="1">
        <v>1844.3040000000001</v>
      </c>
    </row>
    <row r="21" spans="1:14" ht="15" customHeight="1" x14ac:dyDescent="0.2">
      <c r="L21" s="19" t="s">
        <v>213</v>
      </c>
    </row>
    <row r="22" spans="1:14" ht="15" customHeight="1" x14ac:dyDescent="0.2">
      <c r="A22" s="13" t="s">
        <v>1</v>
      </c>
      <c r="B22" s="13"/>
    </row>
    <row r="23" spans="1:14" ht="15" customHeight="1" x14ac:dyDescent="0.2">
      <c r="A23" s="14"/>
      <c r="B23" s="14"/>
    </row>
    <row r="24" spans="1:14" ht="15" customHeight="1" x14ac:dyDescent="0.2">
      <c r="A24" s="328" t="s">
        <v>15</v>
      </c>
      <c r="B24" s="328"/>
    </row>
    <row r="25" spans="1:14" ht="15" customHeight="1" x14ac:dyDescent="0.2">
      <c r="A25" s="328"/>
      <c r="B25" s="328"/>
    </row>
    <row r="26" spans="1:14" ht="15" customHeight="1" x14ac:dyDescent="0.2">
      <c r="A26" s="328"/>
      <c r="B26" s="328"/>
    </row>
    <row r="27" spans="1:14" ht="15" customHeight="1" x14ac:dyDescent="0.2">
      <c r="A27" s="328"/>
      <c r="B27" s="328"/>
    </row>
    <row r="28" spans="1:14" ht="15" customHeight="1" x14ac:dyDescent="0.2">
      <c r="A28" s="328"/>
      <c r="B28" s="328"/>
    </row>
    <row r="29" spans="1:14" ht="15" customHeight="1" x14ac:dyDescent="0.2">
      <c r="A29" s="328"/>
      <c r="B29" s="328"/>
    </row>
    <row r="30" spans="1:14" ht="15" customHeight="1" x14ac:dyDescent="0.2">
      <c r="A30" s="13"/>
      <c r="B30" s="13"/>
    </row>
    <row r="31" spans="1:14" ht="15" customHeight="1" x14ac:dyDescent="0.2">
      <c r="A31" s="329" t="s">
        <v>16</v>
      </c>
      <c r="B31" s="329"/>
    </row>
    <row r="32" spans="1:14" ht="15" customHeight="1" x14ac:dyDescent="0.2">
      <c r="A32" s="329"/>
      <c r="B32" s="329"/>
    </row>
    <row r="33" spans="1:2" ht="15" customHeight="1" x14ac:dyDescent="0.2">
      <c r="A33" s="329"/>
      <c r="B33" s="329"/>
    </row>
    <row r="34" spans="1:2" ht="15" customHeight="1" x14ac:dyDescent="0.2">
      <c r="A34" s="329"/>
      <c r="B34" s="329"/>
    </row>
    <row r="35" spans="1:2" ht="15" customHeight="1" x14ac:dyDescent="0.2">
      <c r="A35" s="12"/>
      <c r="B35" s="12"/>
    </row>
  </sheetData>
  <mergeCells count="5">
    <mergeCell ref="A6:B7"/>
    <mergeCell ref="A24:B29"/>
    <mergeCell ref="A31:B34"/>
    <mergeCell ref="A9:B11"/>
    <mergeCell ref="K6:M7"/>
  </mergeCells>
  <hyperlinks>
    <hyperlink ref="A2" r:id="rId1"/>
  </hyperlinks>
  <pageMargins left="0.7" right="0.7" top="0.75" bottom="0.75" header="0.3" footer="0.3"/>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S93"/>
  <sheetViews>
    <sheetView topLeftCell="A25" workbookViewId="0">
      <selection activeCell="D43" sqref="D43:P43"/>
    </sheetView>
  </sheetViews>
  <sheetFormatPr defaultColWidth="8.85546875" defaultRowHeight="15" customHeight="1" x14ac:dyDescent="0.2"/>
  <cols>
    <col min="1" max="2" width="2.7109375" style="181" customWidth="1"/>
    <col min="3" max="3" width="50.42578125" style="181" customWidth="1"/>
    <col min="4" max="14" width="9.7109375" style="181" customWidth="1"/>
    <col min="15" max="16" width="9.7109375" style="182" customWidth="1"/>
    <col min="17" max="16384" width="8.85546875" style="181"/>
  </cols>
  <sheetData>
    <row r="1" spans="1:19" ht="15" customHeight="1" x14ac:dyDescent="0.2">
      <c r="A1" s="81" t="s">
        <v>117</v>
      </c>
      <c r="B1" s="81"/>
      <c r="C1" s="81"/>
      <c r="D1" s="81"/>
      <c r="E1" s="81"/>
      <c r="F1" s="81"/>
      <c r="G1" s="81"/>
      <c r="H1" s="81"/>
      <c r="I1" s="81"/>
      <c r="J1" s="81"/>
      <c r="K1" s="81"/>
      <c r="L1" s="81"/>
    </row>
    <row r="2" spans="1:19" ht="15" customHeight="1" x14ac:dyDescent="0.2">
      <c r="A2" s="344" t="s">
        <v>17</v>
      </c>
      <c r="B2" s="344"/>
      <c r="C2" s="344"/>
      <c r="D2" s="344"/>
      <c r="E2" s="344"/>
      <c r="F2" s="81"/>
      <c r="G2" s="81"/>
      <c r="H2" s="81"/>
      <c r="I2" s="81"/>
      <c r="J2" s="81"/>
      <c r="K2" s="81"/>
      <c r="L2" s="81"/>
    </row>
    <row r="3" spans="1:19" ht="15" customHeight="1" x14ac:dyDescent="0.2">
      <c r="E3" s="80"/>
      <c r="F3" s="80"/>
      <c r="G3" s="80"/>
      <c r="H3" s="80"/>
      <c r="I3" s="80"/>
      <c r="J3" s="80"/>
      <c r="K3" s="80"/>
      <c r="L3" s="80"/>
    </row>
    <row r="5" spans="1:19" ht="15" customHeight="1" x14ac:dyDescent="0.25">
      <c r="A5" s="199" t="s">
        <v>186</v>
      </c>
      <c r="B5" s="199"/>
      <c r="C5" s="199"/>
      <c r="D5" s="210"/>
      <c r="E5" s="210"/>
      <c r="F5" s="210"/>
      <c r="G5" s="210"/>
      <c r="H5" s="210"/>
      <c r="I5" s="210"/>
      <c r="J5" s="210"/>
      <c r="K5" s="210"/>
      <c r="L5" s="210"/>
      <c r="M5" s="210"/>
      <c r="N5" s="210"/>
      <c r="O5" s="209"/>
      <c r="P5" s="209"/>
    </row>
    <row r="6" spans="1:19" ht="15" customHeight="1" x14ac:dyDescent="0.25">
      <c r="A6" s="386" t="s">
        <v>185</v>
      </c>
      <c r="B6" s="386"/>
      <c r="C6" s="386"/>
      <c r="D6" s="386"/>
      <c r="E6" s="386"/>
      <c r="F6" s="386"/>
      <c r="G6" s="386"/>
      <c r="H6" s="386"/>
      <c r="I6" s="386"/>
      <c r="J6" s="386"/>
      <c r="K6" s="386"/>
      <c r="L6" s="386"/>
      <c r="M6" s="386"/>
      <c r="N6" s="386"/>
      <c r="O6" s="386"/>
      <c r="P6" s="386"/>
    </row>
    <row r="7" spans="1:19" ht="15" customHeight="1" x14ac:dyDescent="0.2">
      <c r="A7" s="387" t="s">
        <v>114</v>
      </c>
      <c r="B7" s="387"/>
      <c r="C7" s="387"/>
      <c r="D7" s="214"/>
      <c r="E7" s="208"/>
      <c r="F7" s="208"/>
      <c r="G7" s="208"/>
      <c r="H7" s="213"/>
      <c r="I7" s="208"/>
      <c r="J7" s="208"/>
      <c r="K7" s="208"/>
      <c r="L7" s="208"/>
      <c r="M7" s="208"/>
      <c r="N7" s="208"/>
      <c r="O7" s="212"/>
      <c r="P7" s="212"/>
    </row>
    <row r="8" spans="1:19" s="201" customFormat="1" ht="15" customHeight="1" x14ac:dyDescent="0.2">
      <c r="O8" s="211"/>
      <c r="P8" s="211"/>
    </row>
    <row r="9" spans="1:19" ht="15" customHeight="1" x14ac:dyDescent="0.25">
      <c r="D9" s="210"/>
      <c r="E9" s="210"/>
      <c r="F9" s="210"/>
      <c r="G9" s="210"/>
      <c r="H9" s="210"/>
      <c r="I9" s="210"/>
      <c r="J9" s="210"/>
      <c r="K9" s="210"/>
      <c r="L9" s="210"/>
      <c r="M9" s="210"/>
      <c r="N9" s="210"/>
      <c r="O9" s="388" t="s">
        <v>42</v>
      </c>
      <c r="P9" s="388"/>
    </row>
    <row r="10" spans="1:19" ht="15" customHeight="1" x14ac:dyDescent="0.25">
      <c r="D10" s="210"/>
      <c r="E10" s="210"/>
      <c r="F10" s="210"/>
      <c r="G10" s="210"/>
      <c r="H10" s="210"/>
      <c r="I10" s="210"/>
      <c r="J10" s="210"/>
      <c r="K10" s="210"/>
      <c r="L10" s="210"/>
      <c r="M10" s="210"/>
      <c r="N10" s="210"/>
      <c r="O10" s="209" t="s">
        <v>56</v>
      </c>
      <c r="P10" s="209" t="s">
        <v>56</v>
      </c>
    </row>
    <row r="11" spans="1:19" ht="15" customHeight="1" x14ac:dyDescent="0.25">
      <c r="A11" s="208"/>
      <c r="B11" s="208"/>
      <c r="C11" s="208"/>
      <c r="D11" s="207">
        <v>2014</v>
      </c>
      <c r="E11" s="207">
        <v>2015</v>
      </c>
      <c r="F11" s="207">
        <v>2016</v>
      </c>
      <c r="G11" s="207">
        <v>2017</v>
      </c>
      <c r="H11" s="207">
        <v>2018</v>
      </c>
      <c r="I11" s="207">
        <v>2019</v>
      </c>
      <c r="J11" s="207">
        <v>2020</v>
      </c>
      <c r="K11" s="207">
        <v>2021</v>
      </c>
      <c r="L11" s="207">
        <v>2022</v>
      </c>
      <c r="M11" s="207">
        <v>2023</v>
      </c>
      <c r="N11" s="207">
        <v>2024</v>
      </c>
      <c r="O11" s="206">
        <v>2019</v>
      </c>
      <c r="P11" s="206">
        <v>2024</v>
      </c>
    </row>
    <row r="12" spans="1:19" ht="15" customHeight="1" x14ac:dyDescent="0.25">
      <c r="A12" s="203"/>
      <c r="B12" s="193"/>
      <c r="C12" s="193"/>
      <c r="D12" s="383" t="s">
        <v>184</v>
      </c>
      <c r="E12" s="383"/>
      <c r="F12" s="383"/>
      <c r="G12" s="383"/>
      <c r="H12" s="383"/>
      <c r="I12" s="383"/>
      <c r="J12" s="383"/>
      <c r="K12" s="383"/>
      <c r="L12" s="383"/>
      <c r="M12" s="383"/>
      <c r="N12" s="383"/>
      <c r="O12" s="383"/>
      <c r="P12" s="383"/>
    </row>
    <row r="13" spans="1:19" ht="15" customHeight="1" x14ac:dyDescent="0.2">
      <c r="A13" s="193" t="s">
        <v>183</v>
      </c>
      <c r="B13" s="193"/>
      <c r="C13" s="193"/>
      <c r="D13" s="184"/>
      <c r="E13" s="184"/>
      <c r="F13" s="184"/>
      <c r="G13" s="184"/>
      <c r="H13" s="184"/>
      <c r="I13" s="184"/>
      <c r="J13" s="184"/>
      <c r="K13" s="184"/>
      <c r="L13" s="184"/>
      <c r="M13" s="184"/>
      <c r="N13" s="184"/>
      <c r="O13" s="197"/>
      <c r="P13" s="197"/>
    </row>
    <row r="14" spans="1:19" ht="15" customHeight="1" x14ac:dyDescent="0.2">
      <c r="A14" s="193" t="s">
        <v>182</v>
      </c>
      <c r="B14" s="193"/>
      <c r="C14" s="193"/>
      <c r="D14" s="184"/>
      <c r="E14" s="184"/>
      <c r="F14" s="184"/>
      <c r="G14" s="184"/>
      <c r="H14" s="184"/>
      <c r="I14" s="184"/>
      <c r="J14" s="184"/>
      <c r="K14" s="184"/>
      <c r="L14" s="184"/>
      <c r="M14" s="184"/>
      <c r="N14" s="184"/>
      <c r="O14" s="197"/>
      <c r="P14" s="197"/>
    </row>
    <row r="15" spans="1:19" ht="15" customHeight="1" x14ac:dyDescent="0.2">
      <c r="A15" s="193"/>
      <c r="B15" s="193" t="s">
        <v>169</v>
      </c>
      <c r="C15" s="193"/>
      <c r="D15" s="183">
        <v>0</v>
      </c>
      <c r="E15" s="183">
        <v>19.46</v>
      </c>
      <c r="F15" s="183">
        <v>37.649000000000001</v>
      </c>
      <c r="G15" s="183">
        <v>51.316999999999993</v>
      </c>
      <c r="H15" s="183">
        <v>60.805000000000007</v>
      </c>
      <c r="I15" s="183">
        <v>68.404000000000011</v>
      </c>
      <c r="J15" s="183">
        <v>71.832000000000008</v>
      </c>
      <c r="K15" s="183">
        <v>74.075000000000017</v>
      </c>
      <c r="L15" s="183">
        <v>75.537999999999997</v>
      </c>
      <c r="M15" s="183">
        <v>77.38900000000001</v>
      </c>
      <c r="N15" s="183">
        <v>78.25800000000001</v>
      </c>
      <c r="O15" s="183">
        <v>237.63499999999999</v>
      </c>
      <c r="P15" s="183">
        <v>614.72700000000009</v>
      </c>
      <c r="Q15" s="183"/>
    </row>
    <row r="16" spans="1:19" ht="15" customHeight="1" x14ac:dyDescent="0.2">
      <c r="A16" s="193"/>
      <c r="B16" s="193" t="s">
        <v>168</v>
      </c>
      <c r="C16" s="193"/>
      <c r="D16" s="183">
        <v>0</v>
      </c>
      <c r="E16" s="183">
        <v>9.5000000000000001E-2</v>
      </c>
      <c r="F16" s="183">
        <v>0.78300000000000003</v>
      </c>
      <c r="G16" s="183">
        <v>2.0680000000000001</v>
      </c>
      <c r="H16" s="183">
        <v>4.423</v>
      </c>
      <c r="I16" s="183">
        <v>7.8460000000000001</v>
      </c>
      <c r="J16" s="183">
        <v>11.135</v>
      </c>
      <c r="K16" s="183">
        <v>14.699</v>
      </c>
      <c r="L16" s="183">
        <v>18.404</v>
      </c>
      <c r="M16" s="183">
        <v>22.344999999999999</v>
      </c>
      <c r="N16" s="183">
        <v>26.481000000000002</v>
      </c>
      <c r="O16" s="183">
        <v>15.214</v>
      </c>
      <c r="P16" s="183">
        <v>108.279</v>
      </c>
      <c r="Q16" s="183"/>
      <c r="R16" s="194"/>
      <c r="S16" s="194"/>
    </row>
    <row r="17" spans="1:19" ht="15" customHeight="1" x14ac:dyDescent="0.2">
      <c r="A17" s="193"/>
      <c r="B17" s="193"/>
      <c r="C17" s="193"/>
      <c r="D17" s="197"/>
      <c r="E17" s="197"/>
      <c r="F17" s="197"/>
      <c r="G17" s="197"/>
      <c r="H17" s="197"/>
      <c r="I17" s="197"/>
      <c r="J17" s="197"/>
      <c r="K17" s="197"/>
      <c r="L17" s="197"/>
      <c r="M17" s="197"/>
      <c r="N17" s="197"/>
      <c r="O17" s="197"/>
      <c r="P17" s="197"/>
      <c r="Q17" s="183"/>
      <c r="R17" s="194"/>
      <c r="S17" s="194"/>
    </row>
    <row r="18" spans="1:19" ht="15" customHeight="1" x14ac:dyDescent="0.2">
      <c r="A18" s="205" t="s">
        <v>181</v>
      </c>
      <c r="B18" s="205"/>
      <c r="C18" s="193"/>
      <c r="D18" s="183"/>
      <c r="E18" s="183"/>
      <c r="F18" s="183"/>
      <c r="G18" s="183"/>
      <c r="H18" s="183"/>
      <c r="I18" s="183"/>
      <c r="J18" s="183"/>
      <c r="K18" s="183"/>
      <c r="L18" s="183"/>
      <c r="M18" s="183"/>
      <c r="N18" s="183"/>
      <c r="O18" s="183"/>
      <c r="P18" s="183"/>
    </row>
    <row r="19" spans="1:19" ht="15" customHeight="1" x14ac:dyDescent="0.2">
      <c r="A19" s="205" t="s">
        <v>180</v>
      </c>
      <c r="B19" s="193"/>
      <c r="C19" s="193"/>
      <c r="D19" s="183"/>
      <c r="E19" s="183"/>
      <c r="F19" s="183"/>
      <c r="G19" s="183"/>
      <c r="H19" s="183"/>
      <c r="I19" s="183"/>
      <c r="J19" s="183"/>
      <c r="K19" s="183"/>
      <c r="L19" s="183"/>
      <c r="M19" s="183"/>
      <c r="N19" s="183"/>
      <c r="O19" s="183"/>
      <c r="P19" s="183"/>
    </row>
    <row r="20" spans="1:19" ht="15" customHeight="1" x14ac:dyDescent="0.2">
      <c r="A20" s="193"/>
      <c r="B20" s="193" t="s">
        <v>169</v>
      </c>
      <c r="C20" s="193"/>
      <c r="D20" s="183">
        <v>0</v>
      </c>
      <c r="E20" s="183">
        <v>-23.858000000000001</v>
      </c>
      <c r="F20" s="183">
        <v>-49.42</v>
      </c>
      <c r="G20" s="183">
        <v>-60.981000000000002</v>
      </c>
      <c r="H20" s="183">
        <v>-68.105999999999995</v>
      </c>
      <c r="I20" s="183">
        <v>-73.983000000000004</v>
      </c>
      <c r="J20" s="183">
        <v>-79.119</v>
      </c>
      <c r="K20" s="183">
        <v>-84.552000000000007</v>
      </c>
      <c r="L20" s="183">
        <v>-88.775000000000006</v>
      </c>
      <c r="M20" s="183">
        <v>-92.853999999999999</v>
      </c>
      <c r="N20" s="183">
        <v>-95.936000000000007</v>
      </c>
      <c r="O20" s="183">
        <v>-276.34800000000001</v>
      </c>
      <c r="P20" s="183">
        <v>-717.58400000000006</v>
      </c>
    </row>
    <row r="21" spans="1:19" ht="15" customHeight="1" x14ac:dyDescent="0.2">
      <c r="A21" s="193"/>
      <c r="B21" s="193" t="s">
        <v>168</v>
      </c>
      <c r="C21" s="193"/>
      <c r="D21" s="183">
        <v>0</v>
      </c>
      <c r="E21" s="183">
        <v>-0.11700000000000001</v>
      </c>
      <c r="F21" s="183">
        <v>-1.0029999999999999</v>
      </c>
      <c r="G21" s="183">
        <v>-2.5760000000000001</v>
      </c>
      <c r="H21" s="183">
        <v>-5.3209999999999997</v>
      </c>
      <c r="I21" s="183">
        <v>-9.1609999999999996</v>
      </c>
      <c r="J21" s="183">
        <v>-12.808999999999999</v>
      </c>
      <c r="K21" s="183">
        <v>-16.853000000000002</v>
      </c>
      <c r="L21" s="183">
        <v>-21.163</v>
      </c>
      <c r="M21" s="183">
        <v>-25.83</v>
      </c>
      <c r="N21" s="183">
        <v>-30.808</v>
      </c>
      <c r="O21" s="183">
        <v>-18.178000000000001</v>
      </c>
      <c r="P21" s="183">
        <v>-125.642</v>
      </c>
    </row>
    <row r="22" spans="1:19" ht="15" customHeight="1" x14ac:dyDescent="0.2">
      <c r="A22" s="193"/>
      <c r="B22" s="193"/>
      <c r="C22" s="193"/>
      <c r="D22" s="183"/>
      <c r="E22" s="183"/>
      <c r="F22" s="183"/>
      <c r="G22" s="183"/>
      <c r="H22" s="183"/>
      <c r="I22" s="183"/>
      <c r="J22" s="183"/>
      <c r="K22" s="183"/>
      <c r="L22" s="183"/>
      <c r="M22" s="183"/>
      <c r="N22" s="183"/>
      <c r="O22" s="183"/>
      <c r="P22" s="183"/>
    </row>
    <row r="23" spans="1:19" ht="15" customHeight="1" x14ac:dyDescent="0.2">
      <c r="A23" s="181" t="s">
        <v>179</v>
      </c>
      <c r="B23" s="193"/>
      <c r="C23" s="193"/>
      <c r="D23" s="183"/>
      <c r="E23" s="183"/>
      <c r="F23" s="183"/>
      <c r="G23" s="183"/>
      <c r="H23" s="183"/>
      <c r="I23" s="183"/>
      <c r="J23" s="183"/>
      <c r="K23" s="183"/>
      <c r="L23" s="183"/>
      <c r="M23" s="183"/>
      <c r="N23" s="183"/>
      <c r="O23" s="183"/>
      <c r="P23" s="183"/>
    </row>
    <row r="24" spans="1:19" ht="15" customHeight="1" x14ac:dyDescent="0.2">
      <c r="A24" s="193" t="s">
        <v>178</v>
      </c>
      <c r="B24" s="193"/>
      <c r="C24" s="193"/>
      <c r="D24" s="183"/>
      <c r="E24" s="183"/>
      <c r="F24" s="183"/>
      <c r="G24" s="183"/>
      <c r="H24" s="183"/>
      <c r="I24" s="183"/>
      <c r="J24" s="183"/>
      <c r="K24" s="183"/>
      <c r="L24" s="183"/>
      <c r="M24" s="183"/>
      <c r="N24" s="183"/>
      <c r="O24" s="183"/>
      <c r="P24" s="183"/>
    </row>
    <row r="25" spans="1:19" ht="15" customHeight="1" x14ac:dyDescent="0.2">
      <c r="A25" s="112"/>
      <c r="B25" s="193" t="s">
        <v>169</v>
      </c>
      <c r="C25" s="112"/>
      <c r="D25" s="183">
        <v>0</v>
      </c>
      <c r="E25" s="183">
        <v>-10.612</v>
      </c>
      <c r="F25" s="183">
        <v>-14.590999999999999</v>
      </c>
      <c r="G25" s="183">
        <v>-0.41099999999999998</v>
      </c>
      <c r="H25" s="183">
        <v>20.55</v>
      </c>
      <c r="I25" s="183">
        <v>44.610999999999997</v>
      </c>
      <c r="J25" s="183">
        <v>69.950999999999993</v>
      </c>
      <c r="K25" s="183">
        <v>96.364999999999995</v>
      </c>
      <c r="L25" s="183">
        <v>124.39700000000001</v>
      </c>
      <c r="M25" s="183">
        <v>153.82900000000001</v>
      </c>
      <c r="N25" s="183">
        <v>184.40799999999999</v>
      </c>
      <c r="O25" s="183">
        <v>39.546999999999997</v>
      </c>
      <c r="P25" s="183">
        <v>668.49699999999996</v>
      </c>
      <c r="Q25" s="183"/>
    </row>
    <row r="26" spans="1:19" ht="15" customHeight="1" x14ac:dyDescent="0.2">
      <c r="A26" s="193"/>
      <c r="B26" s="193" t="s">
        <v>168</v>
      </c>
      <c r="C26" s="193"/>
      <c r="D26" s="183">
        <v>0</v>
      </c>
      <c r="E26" s="183">
        <v>-5.1999999999999998E-2</v>
      </c>
      <c r="F26" s="183">
        <v>-0.34799999999999998</v>
      </c>
      <c r="G26" s="183">
        <v>-0.53900000000000003</v>
      </c>
      <c r="H26" s="183">
        <v>-0.27800000000000002</v>
      </c>
      <c r="I26" s="183">
        <v>1.075</v>
      </c>
      <c r="J26" s="183">
        <v>3.4910000000000001</v>
      </c>
      <c r="K26" s="183">
        <v>7.101</v>
      </c>
      <c r="L26" s="183">
        <v>11.894</v>
      </c>
      <c r="M26" s="183">
        <v>18.074000000000002</v>
      </c>
      <c r="N26" s="183">
        <v>25.754999999999999</v>
      </c>
      <c r="O26" s="183">
        <v>-0.14199999999999999</v>
      </c>
      <c r="P26" s="183">
        <v>66.173000000000002</v>
      </c>
      <c r="R26" s="194"/>
      <c r="S26" s="194"/>
    </row>
    <row r="27" spans="1:19" ht="15" customHeight="1" x14ac:dyDescent="0.2">
      <c r="A27" s="193"/>
      <c r="B27" s="193"/>
      <c r="C27" s="193"/>
      <c r="D27" s="183"/>
      <c r="E27" s="204"/>
      <c r="F27" s="204"/>
      <c r="G27" s="204"/>
      <c r="H27" s="204"/>
      <c r="I27" s="204"/>
      <c r="J27" s="204"/>
      <c r="K27" s="204"/>
      <c r="L27" s="204"/>
      <c r="M27" s="204"/>
      <c r="N27" s="204"/>
      <c r="O27" s="197"/>
      <c r="P27" s="197"/>
      <c r="R27" s="194"/>
      <c r="S27" s="194"/>
    </row>
    <row r="28" spans="1:19" ht="15" customHeight="1" x14ac:dyDescent="0.25">
      <c r="A28" s="193"/>
      <c r="B28" s="193"/>
      <c r="C28" s="193"/>
      <c r="D28" s="383" t="s">
        <v>177</v>
      </c>
      <c r="E28" s="383"/>
      <c r="F28" s="383"/>
      <c r="G28" s="383"/>
      <c r="H28" s="383"/>
      <c r="I28" s="383"/>
      <c r="J28" s="383"/>
      <c r="K28" s="383"/>
      <c r="L28" s="383"/>
      <c r="M28" s="383"/>
      <c r="N28" s="383"/>
      <c r="O28" s="383"/>
      <c r="P28" s="383"/>
      <c r="R28" s="194"/>
      <c r="S28" s="194"/>
    </row>
    <row r="29" spans="1:19" ht="15" customHeight="1" x14ac:dyDescent="0.2">
      <c r="A29" s="193" t="s">
        <v>176</v>
      </c>
      <c r="B29" s="193"/>
      <c r="C29" s="193"/>
      <c r="D29" s="183"/>
      <c r="E29" s="204"/>
      <c r="F29" s="204"/>
      <c r="G29" s="204"/>
      <c r="H29" s="204"/>
      <c r="I29" s="204"/>
      <c r="J29" s="204"/>
      <c r="K29" s="204"/>
      <c r="L29" s="204"/>
      <c r="M29" s="204"/>
      <c r="N29" s="204"/>
      <c r="O29" s="197"/>
      <c r="P29" s="197"/>
      <c r="R29" s="194"/>
      <c r="S29" s="194"/>
    </row>
    <row r="30" spans="1:19" ht="15" customHeight="1" x14ac:dyDescent="0.2">
      <c r="A30" s="193" t="s">
        <v>175</v>
      </c>
      <c r="B30" s="193"/>
      <c r="C30" s="193"/>
      <c r="D30" s="183"/>
      <c r="E30" s="204"/>
      <c r="F30" s="204"/>
      <c r="G30" s="204"/>
      <c r="H30" s="204"/>
      <c r="I30" s="204"/>
      <c r="J30" s="204"/>
      <c r="K30" s="204"/>
      <c r="L30" s="204"/>
      <c r="M30" s="204"/>
      <c r="N30" s="204"/>
      <c r="O30" s="197"/>
      <c r="P30" s="197"/>
      <c r="R30" s="194"/>
      <c r="S30" s="194"/>
    </row>
    <row r="31" spans="1:19" ht="15" customHeight="1" x14ac:dyDescent="0.2">
      <c r="A31" s="193"/>
      <c r="B31" s="193" t="s">
        <v>169</v>
      </c>
      <c r="C31" s="193"/>
      <c r="D31" s="183">
        <v>0</v>
      </c>
      <c r="E31" s="183">
        <v>-7.1560000000000006</v>
      </c>
      <c r="F31" s="183">
        <v>-10.169</v>
      </c>
      <c r="G31" s="183">
        <v>-11.587999999999999</v>
      </c>
      <c r="H31" s="183">
        <v>-11.106999999999999</v>
      </c>
      <c r="I31" s="183">
        <v>-11.483000000000001</v>
      </c>
      <c r="J31" s="183">
        <v>-12.662999999999998</v>
      </c>
      <c r="K31" s="183">
        <v>-14.173999999999999</v>
      </c>
      <c r="L31" s="183">
        <v>-16.253999999999998</v>
      </c>
      <c r="M31" s="183">
        <v>-17.55</v>
      </c>
      <c r="N31" s="183">
        <v>-18.468000000000004</v>
      </c>
      <c r="O31" s="183">
        <v>-51.503</v>
      </c>
      <c r="P31" s="183">
        <v>-130.61199999999999</v>
      </c>
      <c r="R31" s="194"/>
      <c r="S31" s="194"/>
    </row>
    <row r="32" spans="1:19" ht="15" customHeight="1" x14ac:dyDescent="0.2">
      <c r="A32" s="193"/>
      <c r="B32" s="193" t="s">
        <v>168</v>
      </c>
      <c r="C32" s="193"/>
      <c r="D32" s="183">
        <v>0</v>
      </c>
      <c r="E32" s="183">
        <v>-3.5000000000000003E-2</v>
      </c>
      <c r="F32" s="183">
        <v>-0.23899999999999999</v>
      </c>
      <c r="G32" s="183">
        <v>-0.55800000000000005</v>
      </c>
      <c r="H32" s="183">
        <v>-1.0640000000000001</v>
      </c>
      <c r="I32" s="183">
        <v>-1.716</v>
      </c>
      <c r="J32" s="183">
        <v>-2.3170000000000002</v>
      </c>
      <c r="K32" s="183">
        <v>-3.0030000000000001</v>
      </c>
      <c r="L32" s="183">
        <v>-3.7770000000000001</v>
      </c>
      <c r="M32" s="183">
        <v>-4.6470000000000002</v>
      </c>
      <c r="N32" s="183">
        <v>-5.5869999999999997</v>
      </c>
      <c r="O32" s="183">
        <v>-3.6120000000000001</v>
      </c>
      <c r="P32" s="183">
        <v>-22.943999999999999</v>
      </c>
      <c r="R32" s="194"/>
      <c r="S32" s="194"/>
    </row>
    <row r="33" spans="1:19" ht="15" customHeight="1" x14ac:dyDescent="0.2">
      <c r="A33" s="193"/>
      <c r="B33" s="193"/>
      <c r="C33" s="193"/>
      <c r="D33" s="183"/>
      <c r="E33" s="204"/>
      <c r="F33" s="204"/>
      <c r="G33" s="204"/>
      <c r="H33" s="204"/>
      <c r="I33" s="204"/>
      <c r="J33" s="204"/>
      <c r="K33" s="204"/>
      <c r="L33" s="204"/>
      <c r="M33" s="204"/>
      <c r="N33" s="204"/>
      <c r="O33" s="197"/>
      <c r="P33" s="197"/>
      <c r="R33" s="194"/>
      <c r="S33" s="194"/>
    </row>
    <row r="34" spans="1:19" ht="15" customHeight="1" x14ac:dyDescent="0.25">
      <c r="A34" s="203"/>
      <c r="B34" s="193"/>
      <c r="C34" s="193"/>
      <c r="D34" s="383" t="s">
        <v>174</v>
      </c>
      <c r="E34" s="383"/>
      <c r="F34" s="383"/>
      <c r="G34" s="383"/>
      <c r="H34" s="383"/>
      <c r="I34" s="383"/>
      <c r="J34" s="383"/>
      <c r="K34" s="383"/>
      <c r="L34" s="383"/>
      <c r="M34" s="383"/>
      <c r="N34" s="383"/>
      <c r="O34" s="383"/>
      <c r="P34" s="383"/>
      <c r="R34" s="194"/>
      <c r="S34" s="194"/>
    </row>
    <row r="35" spans="1:19" ht="15" customHeight="1" x14ac:dyDescent="0.2">
      <c r="A35" s="193" t="s">
        <v>173</v>
      </c>
      <c r="B35" s="193"/>
      <c r="C35" s="193"/>
      <c r="D35" s="203"/>
      <c r="E35" s="203"/>
      <c r="F35" s="203"/>
      <c r="G35" s="203"/>
      <c r="H35" s="203"/>
      <c r="I35" s="203"/>
      <c r="J35" s="203"/>
      <c r="K35" s="203"/>
      <c r="L35" s="203"/>
      <c r="M35" s="203"/>
      <c r="N35" s="203"/>
      <c r="O35" s="203"/>
      <c r="P35" s="203"/>
      <c r="R35" s="194"/>
      <c r="S35" s="194"/>
    </row>
    <row r="36" spans="1:19" ht="15" customHeight="1" x14ac:dyDescent="0.2">
      <c r="A36" s="193" t="s">
        <v>172</v>
      </c>
      <c r="B36" s="193"/>
      <c r="C36" s="193"/>
      <c r="D36" s="203"/>
      <c r="E36" s="203"/>
      <c r="F36" s="203"/>
      <c r="G36" s="203"/>
      <c r="H36" s="203"/>
      <c r="I36" s="203"/>
      <c r="J36" s="203"/>
      <c r="K36" s="203"/>
      <c r="L36" s="203"/>
      <c r="M36" s="203"/>
      <c r="N36" s="203"/>
      <c r="O36" s="203"/>
      <c r="P36" s="203"/>
      <c r="R36" s="194"/>
      <c r="S36" s="194"/>
    </row>
    <row r="37" spans="1:19" ht="15" customHeight="1" x14ac:dyDescent="0.2">
      <c r="A37" s="203"/>
      <c r="B37" s="193" t="s">
        <v>169</v>
      </c>
      <c r="C37" s="193"/>
      <c r="D37" s="197" t="s">
        <v>36</v>
      </c>
      <c r="E37" s="197">
        <v>-5.91</v>
      </c>
      <c r="F37" s="197">
        <v>-63.451999999999998</v>
      </c>
      <c r="G37" s="197">
        <v>-87.419000000000011</v>
      </c>
      <c r="H37" s="197">
        <v>-94.955999999999989</v>
      </c>
      <c r="I37" s="197">
        <v>-98.186000000000007</v>
      </c>
      <c r="J37" s="197">
        <v>-100.557</v>
      </c>
      <c r="K37" s="197">
        <v>-100.068</v>
      </c>
      <c r="L37" s="197">
        <v>-102.13</v>
      </c>
      <c r="M37" s="197">
        <v>-108.68</v>
      </c>
      <c r="N37" s="197">
        <v>-112.53100000000001</v>
      </c>
      <c r="O37" s="197">
        <v>-349.923</v>
      </c>
      <c r="P37" s="197">
        <v>-873.8889999999999</v>
      </c>
      <c r="R37" s="194"/>
      <c r="S37" s="194"/>
    </row>
    <row r="38" spans="1:19" ht="15" customHeight="1" x14ac:dyDescent="0.2">
      <c r="A38" s="202"/>
      <c r="B38" s="200" t="s">
        <v>168</v>
      </c>
      <c r="C38" s="200"/>
      <c r="D38" s="197" t="s">
        <v>36</v>
      </c>
      <c r="E38" s="197">
        <v>-2.9000000000000001E-2</v>
      </c>
      <c r="F38" s="197">
        <v>-0.93</v>
      </c>
      <c r="G38" s="197">
        <v>-2.9780000000000002</v>
      </c>
      <c r="H38" s="197">
        <v>-6.62</v>
      </c>
      <c r="I38" s="197">
        <v>-11.657</v>
      </c>
      <c r="J38" s="197">
        <v>-16.329999999999998</v>
      </c>
      <c r="K38" s="197">
        <v>-21.242000000000001</v>
      </c>
      <c r="L38" s="197">
        <v>-26.295000000000002</v>
      </c>
      <c r="M38" s="197">
        <v>-31.783000000000001</v>
      </c>
      <c r="N38" s="197">
        <v>-37.698999999999998</v>
      </c>
      <c r="O38" s="197">
        <v>-22.215</v>
      </c>
      <c r="P38" s="197">
        <v>-155.56299999999999</v>
      </c>
      <c r="R38" s="194"/>
      <c r="S38" s="194"/>
    </row>
    <row r="39" spans="1:19" ht="15" customHeight="1" x14ac:dyDescent="0.2">
      <c r="A39" s="202"/>
      <c r="B39" s="200"/>
      <c r="C39" s="200"/>
      <c r="D39" s="197"/>
      <c r="E39" s="197"/>
      <c r="F39" s="197"/>
      <c r="G39" s="197"/>
      <c r="H39" s="197"/>
      <c r="I39" s="197"/>
      <c r="J39" s="197"/>
      <c r="K39" s="197"/>
      <c r="L39" s="197"/>
      <c r="M39" s="197"/>
      <c r="N39" s="197"/>
      <c r="O39" s="197"/>
      <c r="P39" s="197"/>
      <c r="R39" s="194"/>
      <c r="S39" s="194"/>
    </row>
    <row r="40" spans="1:19" ht="15" customHeight="1" x14ac:dyDescent="0.25">
      <c r="D40" s="384" t="s">
        <v>171</v>
      </c>
      <c r="E40" s="383"/>
      <c r="F40" s="383"/>
      <c r="G40" s="383"/>
      <c r="H40" s="383"/>
      <c r="I40" s="383"/>
      <c r="J40" s="383"/>
      <c r="K40" s="383"/>
      <c r="L40" s="383"/>
      <c r="M40" s="383"/>
      <c r="N40" s="383"/>
      <c r="O40" s="383"/>
      <c r="P40" s="383"/>
    </row>
    <row r="41" spans="1:19" ht="15" customHeight="1" x14ac:dyDescent="0.2">
      <c r="A41" s="193" t="s">
        <v>170</v>
      </c>
      <c r="B41" s="193"/>
      <c r="C41" s="193"/>
      <c r="D41" s="194"/>
      <c r="E41" s="194"/>
      <c r="F41" s="194"/>
      <c r="G41" s="194"/>
      <c r="H41" s="194"/>
      <c r="I41" s="194"/>
      <c r="J41" s="194"/>
      <c r="K41" s="194"/>
      <c r="L41" s="194"/>
      <c r="M41" s="194"/>
      <c r="N41" s="194"/>
      <c r="O41" s="194"/>
      <c r="P41" s="194"/>
      <c r="R41" s="194"/>
    </row>
    <row r="42" spans="1:19" ht="15" customHeight="1" x14ac:dyDescent="0.2">
      <c r="A42" s="193"/>
      <c r="B42" s="193" t="s">
        <v>169</v>
      </c>
      <c r="C42" s="193"/>
      <c r="D42" s="197">
        <v>0</v>
      </c>
      <c r="E42" s="197">
        <v>-139.48499999999999</v>
      </c>
      <c r="F42" s="197">
        <v>-78.649000000000001</v>
      </c>
      <c r="G42" s="197">
        <v>-72.899999999999991</v>
      </c>
      <c r="H42" s="197">
        <v>-69.593000000000004</v>
      </c>
      <c r="I42" s="197">
        <v>-87.572999999999993</v>
      </c>
      <c r="J42" s="197">
        <v>-84.87299999999999</v>
      </c>
      <c r="K42" s="197">
        <v>-86.015000000000001</v>
      </c>
      <c r="L42" s="197">
        <v>-88.783000000000001</v>
      </c>
      <c r="M42" s="197">
        <v>-92.871000000000009</v>
      </c>
      <c r="N42" s="197">
        <v>-96.479000000000013</v>
      </c>
      <c r="O42" s="197">
        <v>-448.2</v>
      </c>
      <c r="P42" s="197">
        <v>-897.221</v>
      </c>
      <c r="Q42" s="183"/>
      <c r="R42" s="194"/>
    </row>
    <row r="43" spans="1:19" ht="15" customHeight="1" x14ac:dyDescent="0.2">
      <c r="A43" s="201"/>
      <c r="B43" s="200" t="s">
        <v>168</v>
      </c>
      <c r="C43" s="200"/>
      <c r="D43" s="197">
        <v>0</v>
      </c>
      <c r="E43" s="197">
        <v>-0.68300000000000005</v>
      </c>
      <c r="F43" s="197">
        <v>-3.069</v>
      </c>
      <c r="G43" s="197">
        <v>-5.6710000000000003</v>
      </c>
      <c r="H43" s="197">
        <v>-9.5869999999999997</v>
      </c>
      <c r="I43" s="197">
        <v>-14.744999999999999</v>
      </c>
      <c r="J43" s="197">
        <v>-19.213000000000001</v>
      </c>
      <c r="K43" s="197">
        <v>-23.925000000000001</v>
      </c>
      <c r="L43" s="197">
        <v>-28.818999999999999</v>
      </c>
      <c r="M43" s="197">
        <v>-34.021000000000001</v>
      </c>
      <c r="N43" s="197">
        <v>-39.392000000000003</v>
      </c>
      <c r="O43" s="197">
        <v>-33.753999999999998</v>
      </c>
      <c r="P43" s="197">
        <v>-179.124</v>
      </c>
      <c r="R43" s="194"/>
    </row>
    <row r="44" spans="1:19" ht="15" customHeight="1" x14ac:dyDescent="0.2">
      <c r="O44" s="181"/>
      <c r="P44" s="181"/>
      <c r="R44" s="194"/>
    </row>
    <row r="45" spans="1:19" s="198" customFormat="1" ht="15" customHeight="1" x14ac:dyDescent="0.25">
      <c r="A45" s="199" t="s">
        <v>53</v>
      </c>
      <c r="B45" s="199"/>
      <c r="C45" s="199"/>
      <c r="D45" s="181"/>
      <c r="E45" s="181"/>
      <c r="F45" s="181"/>
      <c r="G45" s="181"/>
      <c r="H45" s="181"/>
      <c r="I45" s="181"/>
      <c r="J45" s="181"/>
      <c r="K45" s="181"/>
      <c r="L45" s="181"/>
      <c r="M45" s="181"/>
      <c r="N45" s="181"/>
      <c r="O45" s="181"/>
      <c r="P45" s="181"/>
    </row>
    <row r="46" spans="1:19" ht="15" customHeight="1" x14ac:dyDescent="0.2">
      <c r="A46" s="193" t="s">
        <v>167</v>
      </c>
      <c r="B46" s="193"/>
      <c r="C46" s="193"/>
      <c r="D46" s="183"/>
      <c r="E46" s="183"/>
      <c r="F46" s="183"/>
      <c r="G46" s="183"/>
      <c r="H46" s="183"/>
      <c r="I46" s="183"/>
      <c r="J46" s="183"/>
      <c r="K46" s="183"/>
      <c r="L46" s="183"/>
      <c r="M46" s="183"/>
      <c r="N46" s="183"/>
      <c r="O46" s="183"/>
      <c r="P46" s="183"/>
    </row>
    <row r="47" spans="1:19" ht="15" customHeight="1" x14ac:dyDescent="0.2">
      <c r="A47" s="193" t="s">
        <v>166</v>
      </c>
      <c r="B47" s="193"/>
      <c r="C47" s="193"/>
      <c r="D47" s="197">
        <v>102.126</v>
      </c>
      <c r="E47" s="197">
        <v>97.307000000000002</v>
      </c>
      <c r="F47" s="197">
        <v>96.947000000000003</v>
      </c>
      <c r="G47" s="197">
        <v>96.372</v>
      </c>
      <c r="H47" s="197">
        <v>97.160000000000011</v>
      </c>
      <c r="I47" s="197">
        <v>98.35799999999999</v>
      </c>
      <c r="J47" s="197">
        <v>99.503999999999991</v>
      </c>
      <c r="K47" s="197">
        <v>101.658</v>
      </c>
      <c r="L47" s="197">
        <v>104.03</v>
      </c>
      <c r="M47" s="197">
        <v>105.926</v>
      </c>
      <c r="N47" s="197">
        <v>107.843</v>
      </c>
      <c r="O47" s="197">
        <v>486.14400000000006</v>
      </c>
      <c r="P47" s="197">
        <v>1005.105</v>
      </c>
      <c r="R47" s="194"/>
    </row>
    <row r="48" spans="1:19" ht="15" customHeight="1" x14ac:dyDescent="0.2">
      <c r="D48" s="194"/>
      <c r="E48" s="194"/>
      <c r="F48" s="194"/>
      <c r="G48" s="194"/>
      <c r="H48" s="194"/>
      <c r="I48" s="194"/>
      <c r="J48" s="194"/>
      <c r="K48" s="194"/>
      <c r="L48" s="194"/>
      <c r="M48" s="194"/>
      <c r="N48" s="194"/>
      <c r="O48" s="194"/>
      <c r="P48" s="194"/>
      <c r="R48" s="194"/>
    </row>
    <row r="49" spans="1:19" ht="15" customHeight="1" x14ac:dyDescent="0.2">
      <c r="A49" s="196" t="s">
        <v>165</v>
      </c>
      <c r="B49" s="196"/>
      <c r="C49" s="196"/>
      <c r="D49" s="195">
        <v>-506.09399999999999</v>
      </c>
      <c r="E49" s="195">
        <v>-469.03300000000002</v>
      </c>
      <c r="F49" s="195">
        <v>-556.21100000000001</v>
      </c>
      <c r="G49" s="195">
        <v>-530.21100000000001</v>
      </c>
      <c r="H49" s="195">
        <v>-559.94600000000003</v>
      </c>
      <c r="I49" s="195">
        <v>-661.19399999999996</v>
      </c>
      <c r="J49" s="195">
        <v>-736.85900000000004</v>
      </c>
      <c r="K49" s="195">
        <v>-819.88</v>
      </c>
      <c r="L49" s="195">
        <v>-945.52300000000002</v>
      </c>
      <c r="M49" s="195">
        <v>-957.08</v>
      </c>
      <c r="N49" s="195">
        <v>-959.86699999999996</v>
      </c>
      <c r="O49" s="195">
        <v>-2776.5949999999998</v>
      </c>
      <c r="P49" s="195">
        <v>-7195.8039999999983</v>
      </c>
      <c r="R49" s="194"/>
    </row>
    <row r="50" spans="1:19" ht="15" customHeight="1" x14ac:dyDescent="0.2">
      <c r="O50" s="181"/>
      <c r="P50" s="181"/>
    </row>
    <row r="51" spans="1:19" ht="15" customHeight="1" x14ac:dyDescent="0.2">
      <c r="A51" s="385" t="s">
        <v>164</v>
      </c>
      <c r="B51" s="385"/>
      <c r="C51" s="385"/>
      <c r="D51" s="385"/>
      <c r="E51" s="385"/>
      <c r="F51" s="385"/>
      <c r="G51" s="385"/>
      <c r="H51" s="385"/>
      <c r="I51" s="385"/>
      <c r="J51" s="385"/>
      <c r="K51" s="385"/>
      <c r="L51" s="385"/>
      <c r="M51" s="385"/>
      <c r="N51" s="385"/>
      <c r="O51" s="385"/>
      <c r="P51" s="385"/>
    </row>
    <row r="53" spans="1:19" ht="15" customHeight="1" x14ac:dyDescent="0.2">
      <c r="A53" s="378" t="s">
        <v>163</v>
      </c>
      <c r="B53" s="378"/>
      <c r="C53" s="378"/>
      <c r="D53" s="378"/>
      <c r="E53" s="378"/>
      <c r="F53" s="378"/>
      <c r="G53" s="378"/>
      <c r="H53" s="378"/>
      <c r="I53" s="378"/>
      <c r="J53" s="378"/>
      <c r="K53" s="378"/>
      <c r="L53" s="378"/>
      <c r="M53" s="378"/>
      <c r="N53" s="378"/>
      <c r="O53" s="378"/>
      <c r="P53" s="378"/>
      <c r="Q53" s="193"/>
      <c r="R53" s="193"/>
      <c r="S53" s="193"/>
    </row>
    <row r="54" spans="1:19" ht="15" customHeight="1" x14ac:dyDescent="0.2">
      <c r="A54" s="193"/>
      <c r="B54" s="193"/>
      <c r="C54" s="193"/>
      <c r="D54" s="193"/>
      <c r="E54" s="193"/>
      <c r="F54" s="193"/>
      <c r="G54" s="193"/>
      <c r="H54" s="193"/>
      <c r="I54" s="193"/>
      <c r="J54" s="193"/>
      <c r="K54" s="193"/>
      <c r="L54" s="193"/>
      <c r="M54" s="193"/>
      <c r="N54" s="193"/>
      <c r="O54" s="193"/>
      <c r="P54" s="193"/>
      <c r="Q54" s="193"/>
      <c r="R54" s="193"/>
      <c r="S54" s="193"/>
    </row>
    <row r="55" spans="1:19" ht="15" customHeight="1" x14ac:dyDescent="0.2">
      <c r="A55" s="391" t="s">
        <v>162</v>
      </c>
      <c r="B55" s="391"/>
      <c r="C55" s="391"/>
      <c r="D55" s="391"/>
      <c r="E55" s="391"/>
      <c r="F55" s="391"/>
      <c r="G55" s="391"/>
      <c r="H55" s="391"/>
      <c r="I55" s="391"/>
      <c r="J55" s="391"/>
      <c r="K55" s="391"/>
      <c r="L55" s="391"/>
      <c r="M55" s="391"/>
      <c r="N55" s="391"/>
      <c r="O55" s="391"/>
      <c r="P55" s="391"/>
      <c r="S55" s="183"/>
    </row>
    <row r="56" spans="1:19" ht="15" customHeight="1" x14ac:dyDescent="0.2">
      <c r="A56" s="391"/>
      <c r="B56" s="391"/>
      <c r="C56" s="391"/>
      <c r="D56" s="391"/>
      <c r="E56" s="391"/>
      <c r="F56" s="391"/>
      <c r="G56" s="391"/>
      <c r="H56" s="391"/>
      <c r="I56" s="391"/>
      <c r="J56" s="391"/>
      <c r="K56" s="391"/>
      <c r="L56" s="391"/>
      <c r="M56" s="391"/>
      <c r="N56" s="391"/>
      <c r="O56" s="391"/>
      <c r="P56" s="391"/>
      <c r="S56" s="183"/>
    </row>
    <row r="57" spans="1:19" ht="15" customHeight="1" x14ac:dyDescent="0.2">
      <c r="A57" s="391"/>
      <c r="B57" s="391"/>
      <c r="C57" s="391"/>
      <c r="D57" s="391"/>
      <c r="E57" s="391"/>
      <c r="F57" s="391"/>
      <c r="G57" s="391"/>
      <c r="H57" s="391"/>
      <c r="I57" s="391"/>
      <c r="J57" s="391"/>
      <c r="K57" s="391"/>
      <c r="L57" s="391"/>
      <c r="M57" s="391"/>
      <c r="N57" s="391"/>
      <c r="O57" s="391"/>
      <c r="P57" s="391"/>
      <c r="S57" s="183"/>
    </row>
    <row r="58" spans="1:19" ht="15" customHeight="1" x14ac:dyDescent="0.2">
      <c r="A58" s="192"/>
      <c r="B58" s="192"/>
      <c r="C58" s="192"/>
      <c r="D58" s="192"/>
      <c r="E58" s="192"/>
      <c r="F58" s="192"/>
      <c r="G58" s="192"/>
      <c r="H58" s="192"/>
      <c r="I58" s="192"/>
      <c r="J58" s="192"/>
      <c r="K58" s="192"/>
      <c r="L58" s="192"/>
      <c r="M58" s="192"/>
      <c r="N58" s="192"/>
      <c r="O58" s="192"/>
      <c r="P58" s="192"/>
      <c r="S58" s="183"/>
    </row>
    <row r="59" spans="1:19" ht="15" customHeight="1" x14ac:dyDescent="0.2">
      <c r="A59" s="378" t="s">
        <v>161</v>
      </c>
      <c r="B59" s="378"/>
      <c r="C59" s="378"/>
      <c r="D59" s="378"/>
      <c r="E59" s="378"/>
      <c r="F59" s="378"/>
      <c r="G59" s="378"/>
      <c r="H59" s="378"/>
      <c r="I59" s="378"/>
      <c r="J59" s="378"/>
      <c r="K59" s="378"/>
      <c r="L59" s="378"/>
      <c r="M59" s="378"/>
      <c r="N59" s="378"/>
      <c r="O59" s="378"/>
      <c r="P59" s="378"/>
      <c r="S59" s="183"/>
    </row>
    <row r="60" spans="1:19" ht="15" customHeight="1" x14ac:dyDescent="0.2">
      <c r="C60" s="191"/>
      <c r="D60" s="191"/>
      <c r="E60" s="191"/>
      <c r="F60" s="191"/>
      <c r="G60" s="191"/>
      <c r="H60" s="191"/>
      <c r="I60" s="191"/>
      <c r="J60" s="191"/>
      <c r="K60" s="191"/>
      <c r="L60" s="191"/>
      <c r="M60" s="191"/>
      <c r="N60" s="191"/>
      <c r="O60" s="191"/>
      <c r="P60" s="191"/>
    </row>
    <row r="61" spans="1:19" ht="15" customHeight="1" x14ac:dyDescent="0.2">
      <c r="A61" s="379" t="s">
        <v>160</v>
      </c>
      <c r="B61" s="379"/>
      <c r="C61" s="379"/>
      <c r="D61" s="379"/>
      <c r="E61" s="379"/>
      <c r="F61" s="379"/>
      <c r="G61" s="379"/>
      <c r="H61" s="379"/>
      <c r="I61" s="379"/>
      <c r="J61" s="379"/>
      <c r="K61" s="379"/>
      <c r="L61" s="379"/>
      <c r="M61" s="379"/>
      <c r="N61" s="379"/>
      <c r="O61" s="379"/>
      <c r="P61" s="379"/>
    </row>
    <row r="62" spans="1:19" ht="15" customHeight="1" x14ac:dyDescent="0.2">
      <c r="A62" s="379"/>
      <c r="B62" s="379"/>
      <c r="C62" s="379"/>
      <c r="D62" s="379"/>
      <c r="E62" s="379"/>
      <c r="F62" s="379"/>
      <c r="G62" s="379"/>
      <c r="H62" s="379"/>
      <c r="I62" s="379"/>
      <c r="J62" s="379"/>
      <c r="K62" s="379"/>
      <c r="L62" s="379"/>
      <c r="M62" s="379"/>
      <c r="N62" s="379"/>
      <c r="O62" s="379"/>
      <c r="P62" s="379"/>
    </row>
    <row r="63" spans="1:19" ht="15" customHeight="1" x14ac:dyDescent="0.2">
      <c r="A63" s="379"/>
      <c r="B63" s="379"/>
      <c r="C63" s="379"/>
      <c r="D63" s="379"/>
      <c r="E63" s="379"/>
      <c r="F63" s="379"/>
      <c r="G63" s="379"/>
      <c r="H63" s="379"/>
      <c r="I63" s="379"/>
      <c r="J63" s="379"/>
      <c r="K63" s="379"/>
      <c r="L63" s="379"/>
      <c r="M63" s="379"/>
      <c r="N63" s="379"/>
      <c r="O63" s="379"/>
      <c r="P63" s="379"/>
    </row>
    <row r="64" spans="1:19" ht="15" customHeight="1" x14ac:dyDescent="0.2">
      <c r="C64" s="191"/>
      <c r="D64" s="191"/>
      <c r="E64" s="191"/>
      <c r="F64" s="191"/>
      <c r="G64" s="191"/>
      <c r="H64" s="191"/>
      <c r="I64" s="191"/>
      <c r="J64" s="191"/>
      <c r="K64" s="191"/>
      <c r="L64" s="191"/>
      <c r="M64" s="191"/>
      <c r="N64" s="191"/>
      <c r="O64" s="191"/>
      <c r="P64" s="191"/>
    </row>
    <row r="65" spans="1:16" ht="15" customHeight="1" x14ac:dyDescent="0.2">
      <c r="A65" s="382" t="s">
        <v>159</v>
      </c>
      <c r="B65" s="382"/>
      <c r="C65" s="382"/>
      <c r="D65" s="382"/>
      <c r="E65" s="382"/>
      <c r="F65" s="382"/>
      <c r="G65" s="382"/>
      <c r="H65" s="382"/>
      <c r="I65" s="382"/>
      <c r="J65" s="382"/>
      <c r="K65" s="382"/>
      <c r="L65" s="382"/>
      <c r="M65" s="382"/>
      <c r="N65" s="382"/>
      <c r="O65" s="382"/>
      <c r="P65" s="382"/>
    </row>
    <row r="66" spans="1:16" ht="15" customHeight="1" x14ac:dyDescent="0.2">
      <c r="A66" s="190"/>
      <c r="B66" s="190"/>
      <c r="C66" s="190"/>
      <c r="D66" s="190"/>
      <c r="E66" s="190"/>
      <c r="F66" s="190"/>
      <c r="G66" s="190"/>
      <c r="H66" s="190"/>
      <c r="I66" s="190"/>
      <c r="J66" s="190"/>
      <c r="K66" s="190"/>
      <c r="L66" s="190"/>
      <c r="M66" s="190"/>
      <c r="N66" s="190"/>
      <c r="O66" s="190"/>
      <c r="P66" s="190"/>
    </row>
    <row r="67" spans="1:16" ht="15" customHeight="1" x14ac:dyDescent="0.2">
      <c r="A67" s="380" t="s">
        <v>158</v>
      </c>
      <c r="B67" s="381"/>
      <c r="C67" s="381"/>
      <c r="D67" s="381"/>
      <c r="E67" s="381"/>
      <c r="F67" s="381"/>
      <c r="G67" s="381"/>
      <c r="H67" s="381"/>
      <c r="I67" s="381"/>
      <c r="J67" s="381"/>
      <c r="K67" s="381"/>
      <c r="L67" s="381"/>
      <c r="M67" s="381"/>
      <c r="N67" s="381"/>
      <c r="O67" s="381"/>
      <c r="P67" s="381"/>
    </row>
    <row r="68" spans="1:16" ht="15" customHeight="1" x14ac:dyDescent="0.2">
      <c r="A68" s="381"/>
      <c r="B68" s="381"/>
      <c r="C68" s="381"/>
      <c r="D68" s="381"/>
      <c r="E68" s="381"/>
      <c r="F68" s="381"/>
      <c r="G68" s="381"/>
      <c r="H68" s="381"/>
      <c r="I68" s="381"/>
      <c r="J68" s="381"/>
      <c r="K68" s="381"/>
      <c r="L68" s="381"/>
      <c r="M68" s="381"/>
      <c r="N68" s="381"/>
      <c r="O68" s="381"/>
      <c r="P68" s="381"/>
    </row>
    <row r="69" spans="1:16" ht="15" customHeight="1" x14ac:dyDescent="0.2">
      <c r="C69" s="189"/>
      <c r="D69" s="189"/>
      <c r="E69" s="189"/>
      <c r="F69" s="189"/>
      <c r="G69" s="189"/>
      <c r="H69" s="189"/>
      <c r="I69" s="189"/>
      <c r="J69" s="189"/>
      <c r="K69" s="189"/>
      <c r="L69" s="189"/>
      <c r="M69" s="189"/>
      <c r="N69" s="189"/>
      <c r="O69" s="189"/>
      <c r="P69" s="189"/>
    </row>
    <row r="70" spans="1:16" ht="15" customHeight="1" x14ac:dyDescent="0.2">
      <c r="A70" s="390" t="s">
        <v>157</v>
      </c>
      <c r="B70" s="390"/>
      <c r="C70" s="390"/>
      <c r="D70" s="390"/>
      <c r="E70" s="390"/>
      <c r="F70" s="390"/>
      <c r="G70" s="390"/>
      <c r="H70" s="390"/>
      <c r="I70" s="390"/>
      <c r="J70" s="390"/>
      <c r="K70" s="390"/>
      <c r="L70" s="390"/>
      <c r="M70" s="390"/>
      <c r="N70" s="390"/>
      <c r="O70" s="390"/>
      <c r="P70" s="390"/>
    </row>
    <row r="71" spans="1:16" ht="15" customHeight="1" x14ac:dyDescent="0.2">
      <c r="A71" s="390"/>
      <c r="B71" s="390"/>
      <c r="C71" s="390"/>
      <c r="D71" s="390"/>
      <c r="E71" s="390"/>
      <c r="F71" s="390"/>
      <c r="G71" s="390"/>
      <c r="H71" s="390"/>
      <c r="I71" s="390"/>
      <c r="J71" s="390"/>
      <c r="K71" s="390"/>
      <c r="L71" s="390"/>
      <c r="M71" s="390"/>
      <c r="N71" s="390"/>
      <c r="O71" s="390"/>
      <c r="P71" s="390"/>
    </row>
    <row r="72" spans="1:16" ht="15" customHeight="1" x14ac:dyDescent="0.2">
      <c r="A72" s="390"/>
      <c r="B72" s="390"/>
      <c r="C72" s="390"/>
      <c r="D72" s="390"/>
      <c r="E72" s="390"/>
      <c r="F72" s="390"/>
      <c r="G72" s="390"/>
      <c r="H72" s="390"/>
      <c r="I72" s="390"/>
      <c r="J72" s="390"/>
      <c r="K72" s="390"/>
      <c r="L72" s="390"/>
      <c r="M72" s="390"/>
      <c r="N72" s="390"/>
      <c r="O72" s="390"/>
      <c r="P72" s="390"/>
    </row>
    <row r="73" spans="1:16" ht="15" customHeight="1" x14ac:dyDescent="0.2">
      <c r="A73" s="390"/>
      <c r="B73" s="390"/>
      <c r="C73" s="390"/>
      <c r="D73" s="390"/>
      <c r="E73" s="390"/>
      <c r="F73" s="390"/>
      <c r="G73" s="390"/>
      <c r="H73" s="390"/>
      <c r="I73" s="390"/>
      <c r="J73" s="390"/>
      <c r="K73" s="390"/>
      <c r="L73" s="390"/>
      <c r="M73" s="390"/>
      <c r="N73" s="390"/>
      <c r="O73" s="390"/>
      <c r="P73" s="390"/>
    </row>
    <row r="74" spans="1:16" ht="15" customHeight="1" x14ac:dyDescent="0.2">
      <c r="A74" s="390"/>
      <c r="B74" s="390"/>
      <c r="C74" s="390"/>
      <c r="D74" s="390"/>
      <c r="E74" s="390"/>
      <c r="F74" s="390"/>
      <c r="G74" s="390"/>
      <c r="H74" s="390"/>
      <c r="I74" s="390"/>
      <c r="J74" s="390"/>
      <c r="K74" s="390"/>
      <c r="L74" s="390"/>
      <c r="M74" s="390"/>
      <c r="N74" s="390"/>
      <c r="O74" s="390"/>
      <c r="P74" s="390"/>
    </row>
    <row r="75" spans="1:16" ht="15" customHeight="1" x14ac:dyDescent="0.2">
      <c r="A75" s="390"/>
      <c r="B75" s="390"/>
      <c r="C75" s="390"/>
      <c r="D75" s="390"/>
      <c r="E75" s="390"/>
      <c r="F75" s="390"/>
      <c r="G75" s="390"/>
      <c r="H75" s="390"/>
      <c r="I75" s="390"/>
      <c r="J75" s="390"/>
      <c r="K75" s="390"/>
      <c r="L75" s="390"/>
      <c r="M75" s="390"/>
      <c r="N75" s="390"/>
      <c r="O75" s="390"/>
      <c r="P75" s="390"/>
    </row>
    <row r="76" spans="1:16" ht="15" customHeight="1" x14ac:dyDescent="0.2">
      <c r="A76" s="188"/>
      <c r="B76" s="188"/>
      <c r="C76" s="188"/>
      <c r="D76" s="188"/>
      <c r="E76" s="188"/>
      <c r="F76" s="188"/>
      <c r="G76" s="188"/>
      <c r="H76" s="188"/>
      <c r="I76" s="188"/>
      <c r="J76" s="188"/>
      <c r="K76" s="188"/>
      <c r="L76" s="188"/>
      <c r="M76" s="188"/>
      <c r="N76" s="188"/>
      <c r="O76" s="188"/>
      <c r="P76" s="188"/>
    </row>
    <row r="77" spans="1:16" ht="15" customHeight="1" x14ac:dyDescent="0.2">
      <c r="A77" s="389" t="s">
        <v>156</v>
      </c>
      <c r="B77" s="389"/>
      <c r="C77" s="389"/>
      <c r="D77" s="389"/>
      <c r="E77" s="389"/>
      <c r="F77" s="389"/>
      <c r="G77" s="389"/>
      <c r="H77" s="389"/>
      <c r="I77" s="389"/>
      <c r="J77" s="389"/>
      <c r="K77" s="389"/>
      <c r="L77" s="389"/>
      <c r="M77" s="389"/>
      <c r="N77" s="389"/>
      <c r="O77" s="389"/>
      <c r="P77" s="389"/>
    </row>
    <row r="78" spans="1:16" ht="15" customHeight="1" x14ac:dyDescent="0.2">
      <c r="A78" s="389"/>
      <c r="B78" s="389"/>
      <c r="C78" s="389"/>
      <c r="D78" s="389"/>
      <c r="E78" s="389"/>
      <c r="F78" s="389"/>
      <c r="G78" s="389"/>
      <c r="H78" s="389"/>
      <c r="I78" s="389"/>
      <c r="J78" s="389"/>
      <c r="K78" s="389"/>
      <c r="L78" s="389"/>
      <c r="M78" s="389"/>
      <c r="N78" s="389"/>
      <c r="O78" s="389"/>
      <c r="P78" s="389"/>
    </row>
    <row r="79" spans="1:16" ht="15" customHeight="1" x14ac:dyDescent="0.2">
      <c r="A79" s="187"/>
      <c r="B79" s="187"/>
      <c r="C79" s="187"/>
      <c r="D79" s="187"/>
      <c r="E79" s="187"/>
      <c r="F79" s="187"/>
      <c r="G79" s="187"/>
      <c r="H79" s="187"/>
      <c r="I79" s="187"/>
      <c r="J79" s="187"/>
      <c r="K79" s="187"/>
      <c r="L79" s="187"/>
      <c r="M79" s="187"/>
      <c r="N79" s="187"/>
      <c r="O79" s="187"/>
      <c r="P79" s="187"/>
    </row>
    <row r="80" spans="1:16" ht="15" customHeight="1" x14ac:dyDescent="0.2">
      <c r="D80" s="183"/>
      <c r="E80" s="183"/>
      <c r="F80" s="183"/>
      <c r="G80" s="183"/>
      <c r="H80" s="183"/>
      <c r="I80" s="183"/>
      <c r="J80" s="183"/>
      <c r="K80" s="183"/>
      <c r="L80" s="183"/>
      <c r="M80" s="183"/>
      <c r="N80" s="183"/>
    </row>
    <row r="81" spans="4:17" ht="15" customHeight="1" x14ac:dyDescent="0.2">
      <c r="D81" s="185"/>
      <c r="E81" s="185"/>
      <c r="F81" s="185"/>
      <c r="G81" s="185"/>
      <c r="H81" s="185"/>
      <c r="I81" s="185"/>
      <c r="J81" s="185"/>
      <c r="K81" s="185"/>
      <c r="L81" s="185"/>
      <c r="M81" s="185"/>
      <c r="N81" s="185"/>
    </row>
    <row r="82" spans="4:17" ht="15" customHeight="1" x14ac:dyDescent="0.2">
      <c r="D82" s="186"/>
      <c r="E82" s="186"/>
      <c r="F82" s="186"/>
      <c r="G82" s="186"/>
      <c r="H82" s="186"/>
      <c r="I82" s="186"/>
      <c r="J82" s="186"/>
      <c r="K82" s="186"/>
      <c r="L82" s="186"/>
      <c r="M82" s="186"/>
      <c r="N82" s="186"/>
    </row>
    <row r="86" spans="4:17" ht="15" customHeight="1" x14ac:dyDescent="0.2">
      <c r="D86" s="185"/>
      <c r="E86" s="185"/>
      <c r="F86" s="185"/>
      <c r="G86" s="185"/>
      <c r="H86" s="185"/>
      <c r="I86" s="185"/>
      <c r="J86" s="185"/>
      <c r="K86" s="185"/>
      <c r="L86" s="185"/>
      <c r="M86" s="185"/>
      <c r="N86" s="185"/>
    </row>
    <row r="87" spans="4:17" ht="15" customHeight="1" x14ac:dyDescent="0.2">
      <c r="D87" s="183"/>
      <c r="E87" s="183"/>
      <c r="F87" s="183"/>
      <c r="G87" s="183"/>
      <c r="H87" s="183"/>
      <c r="I87" s="183"/>
      <c r="J87" s="183"/>
      <c r="K87" s="183"/>
      <c r="L87" s="183"/>
      <c r="M87" s="183"/>
      <c r="N87" s="183"/>
      <c r="O87" s="183"/>
      <c r="P87" s="183"/>
      <c r="Q87" s="183"/>
    </row>
    <row r="89" spans="4:17" ht="15" customHeight="1" x14ac:dyDescent="0.2">
      <c r="D89" s="183"/>
      <c r="E89" s="183"/>
      <c r="F89" s="183"/>
      <c r="G89" s="183"/>
      <c r="H89" s="183"/>
      <c r="I89" s="183"/>
      <c r="J89" s="183"/>
      <c r="K89" s="183"/>
      <c r="L89" s="183"/>
      <c r="M89" s="183"/>
      <c r="N89" s="183"/>
      <c r="O89" s="183"/>
    </row>
    <row r="90" spans="4:17" ht="15" customHeight="1" x14ac:dyDescent="0.2">
      <c r="D90" s="185"/>
      <c r="E90" s="185"/>
      <c r="F90" s="185"/>
      <c r="G90" s="185"/>
      <c r="H90" s="185"/>
      <c r="I90" s="185"/>
      <c r="J90" s="185"/>
      <c r="K90" s="185"/>
      <c r="L90" s="185"/>
      <c r="M90" s="185"/>
      <c r="N90" s="185"/>
    </row>
    <row r="91" spans="4:17" ht="15" customHeight="1" x14ac:dyDescent="0.2">
      <c r="D91" s="184"/>
      <c r="P91" s="183"/>
    </row>
    <row r="93" spans="4:17" ht="15" customHeight="1" x14ac:dyDescent="0.2">
      <c r="E93" s="183"/>
      <c r="F93" s="183"/>
      <c r="G93" s="183"/>
      <c r="H93" s="183"/>
      <c r="I93" s="183"/>
      <c r="J93" s="183"/>
      <c r="K93" s="183"/>
      <c r="L93" s="183"/>
      <c r="M93" s="183"/>
      <c r="N93" s="183"/>
    </row>
  </sheetData>
  <mergeCells count="17">
    <mergeCell ref="A77:P78"/>
    <mergeCell ref="A70:P75"/>
    <mergeCell ref="A55:P57"/>
    <mergeCell ref="A2:E2"/>
    <mergeCell ref="A59:P59"/>
    <mergeCell ref="A61:P63"/>
    <mergeCell ref="A67:P68"/>
    <mergeCell ref="A65:P65"/>
    <mergeCell ref="D34:P34"/>
    <mergeCell ref="D40:P40"/>
    <mergeCell ref="A51:P51"/>
    <mergeCell ref="A53:P53"/>
    <mergeCell ref="A6:P6"/>
    <mergeCell ref="A7:C7"/>
    <mergeCell ref="O9:P9"/>
    <mergeCell ref="D12:P12"/>
    <mergeCell ref="D28:P28"/>
  </mergeCells>
  <hyperlinks>
    <hyperlink ref="A2" r:id="rId1"/>
  </hyperlinks>
  <pageMargins left="0.75" right="0.75" top="0.5" bottom="0.5" header="0.5" footer="0.5"/>
  <pageSetup scale="57"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R62"/>
  <sheetViews>
    <sheetView workbookViewId="0">
      <pane ySplit="1" topLeftCell="A19" activePane="bottomLeft" state="frozen"/>
      <selection pane="bottomLeft" activeCell="M51" sqref="M51"/>
    </sheetView>
  </sheetViews>
  <sheetFormatPr defaultColWidth="8.85546875" defaultRowHeight="15" x14ac:dyDescent="0.25"/>
  <cols>
    <col min="2" max="2" width="12.28515625" customWidth="1"/>
    <col min="5" max="5" width="0" hidden="1" customWidth="1"/>
  </cols>
  <sheetData>
    <row r="1" spans="1:18" x14ac:dyDescent="0.25">
      <c r="A1" s="64"/>
      <c r="B1" s="64"/>
      <c r="C1" s="64"/>
      <c r="D1" s="63"/>
      <c r="E1" s="62">
        <v>2013</v>
      </c>
      <c r="F1" s="62">
        <v>2014</v>
      </c>
      <c r="G1" s="62">
        <v>2015</v>
      </c>
      <c r="H1" s="62">
        <v>2016</v>
      </c>
      <c r="I1" s="62">
        <v>2017</v>
      </c>
      <c r="J1" s="62">
        <v>2018</v>
      </c>
      <c r="K1" s="62">
        <v>2019</v>
      </c>
      <c r="L1" s="62">
        <v>2020</v>
      </c>
      <c r="M1" s="62">
        <v>2021</v>
      </c>
      <c r="N1" s="62">
        <v>2022</v>
      </c>
      <c r="O1" s="62">
        <v>2023</v>
      </c>
      <c r="P1" s="62">
        <v>2024</v>
      </c>
      <c r="Q1" s="62" t="s">
        <v>203</v>
      </c>
      <c r="R1" s="62" t="s">
        <v>204</v>
      </c>
    </row>
    <row r="2" spans="1:18" x14ac:dyDescent="0.25">
      <c r="A2" s="48"/>
      <c r="B2" s="47"/>
      <c r="C2" s="47"/>
      <c r="D2" s="47"/>
      <c r="E2" s="346" t="s">
        <v>55</v>
      </c>
      <c r="F2" s="346"/>
      <c r="G2" s="346"/>
      <c r="H2" s="346"/>
      <c r="I2" s="346"/>
      <c r="J2" s="346"/>
      <c r="K2" s="346"/>
      <c r="L2" s="346"/>
      <c r="M2" s="346"/>
      <c r="N2" s="346"/>
      <c r="O2" s="346"/>
      <c r="P2" s="346"/>
      <c r="Q2" s="346"/>
      <c r="R2" s="346"/>
    </row>
    <row r="3" spans="1:18" x14ac:dyDescent="0.25">
      <c r="A3" s="26" t="s">
        <v>30</v>
      </c>
      <c r="B3" s="42"/>
      <c r="C3" s="42"/>
      <c r="D3" s="42"/>
      <c r="E3" s="26"/>
      <c r="F3" s="26"/>
      <c r="G3" s="26"/>
      <c r="H3" s="26"/>
      <c r="I3" s="26"/>
      <c r="J3" s="26"/>
      <c r="K3" s="26"/>
      <c r="L3" s="26"/>
      <c r="M3" s="26"/>
      <c r="N3" s="26"/>
      <c r="O3" s="26"/>
      <c r="P3" s="26"/>
      <c r="Q3" s="26"/>
      <c r="R3" s="26"/>
    </row>
    <row r="4" spans="1:18" x14ac:dyDescent="0.25">
      <c r="A4" s="26"/>
      <c r="B4" s="26" t="s">
        <v>50</v>
      </c>
      <c r="C4" s="42"/>
      <c r="D4" s="42"/>
      <c r="E4" s="28">
        <v>1316.405</v>
      </c>
      <c r="F4" s="28">
        <v>1389.6290000000001</v>
      </c>
      <c r="G4" s="28">
        <v>1525.704</v>
      </c>
      <c r="H4" s="28">
        <v>1622.529</v>
      </c>
      <c r="I4" s="28">
        <v>1735.3700000000001</v>
      </c>
      <c r="J4" s="28">
        <v>1834.9490000000001</v>
      </c>
      <c r="K4" s="28">
        <v>1930.8339999999998</v>
      </c>
      <c r="L4" s="28">
        <v>2034.8600000000001</v>
      </c>
      <c r="M4" s="28">
        <v>2141.6259999999997</v>
      </c>
      <c r="N4" s="28">
        <v>2254.2039999999997</v>
      </c>
      <c r="O4" s="28">
        <v>2370.6469999999999</v>
      </c>
      <c r="P4" s="28">
        <v>2492.9070000000002</v>
      </c>
      <c r="Q4" s="28">
        <v>8649.3859999999986</v>
      </c>
      <c r="R4" s="28">
        <v>19943.629999999997</v>
      </c>
    </row>
    <row r="5" spans="1:18" x14ac:dyDescent="0.25">
      <c r="A5" s="26"/>
      <c r="B5" s="26" t="s">
        <v>49</v>
      </c>
      <c r="C5" s="42"/>
      <c r="D5" s="42"/>
      <c r="E5" s="28">
        <v>947.81999999999994</v>
      </c>
      <c r="F5" s="28">
        <v>1023.913</v>
      </c>
      <c r="G5" s="28">
        <v>1064.6190000000001</v>
      </c>
      <c r="H5" s="28">
        <v>1101.5840000000001</v>
      </c>
      <c r="I5" s="28">
        <v>1145.8710000000001</v>
      </c>
      <c r="J5" s="28">
        <v>1193.2469999999998</v>
      </c>
      <c r="K5" s="28">
        <v>1248.9380000000001</v>
      </c>
      <c r="L5" s="28">
        <v>1308.8620000000001</v>
      </c>
      <c r="M5" s="28">
        <v>1359.4359999999999</v>
      </c>
      <c r="N5" s="28">
        <v>1415.6310000000001</v>
      </c>
      <c r="O5" s="28">
        <v>1472.748</v>
      </c>
      <c r="P5" s="28">
        <v>1530.65</v>
      </c>
      <c r="Q5" s="28">
        <v>5754.259</v>
      </c>
      <c r="R5" s="28">
        <v>12841.585999999999</v>
      </c>
    </row>
    <row r="6" spans="1:18" x14ac:dyDescent="0.25">
      <c r="A6" s="26"/>
      <c r="B6" s="26" t="s">
        <v>48</v>
      </c>
      <c r="C6" s="42"/>
      <c r="D6" s="42"/>
      <c r="E6" s="28">
        <v>273.50599999999997</v>
      </c>
      <c r="F6" s="28">
        <v>314.572</v>
      </c>
      <c r="G6" s="28">
        <v>389.09000000000003</v>
      </c>
      <c r="H6" s="28">
        <v>413.04399999999998</v>
      </c>
      <c r="I6" s="28">
        <v>451.55099999999999</v>
      </c>
      <c r="J6" s="28">
        <v>468.72699999999998</v>
      </c>
      <c r="K6" s="28">
        <v>465.24899999999997</v>
      </c>
      <c r="L6" s="28">
        <v>462.83499999999998</v>
      </c>
      <c r="M6" s="28">
        <v>463.99399999999997</v>
      </c>
      <c r="N6" s="28">
        <v>468.928</v>
      </c>
      <c r="O6" s="28">
        <v>477.97300000000001</v>
      </c>
      <c r="P6" s="28">
        <v>490.23500000000001</v>
      </c>
      <c r="Q6" s="28">
        <v>2187.6609999999996</v>
      </c>
      <c r="R6" s="28">
        <v>4551.6259999999993</v>
      </c>
    </row>
    <row r="7" spans="1:18" x14ac:dyDescent="0.25">
      <c r="A7" s="26"/>
      <c r="B7" s="26" t="s">
        <v>47</v>
      </c>
      <c r="C7" s="42"/>
      <c r="D7" s="42"/>
      <c r="E7" s="28">
        <v>237.37199999999999</v>
      </c>
      <c r="F7" s="28">
        <v>277.58500000000004</v>
      </c>
      <c r="G7" s="28">
        <v>301.726</v>
      </c>
      <c r="H7" s="28">
        <v>285.41399999999999</v>
      </c>
      <c r="I7" s="28">
        <v>271.86199999999997</v>
      </c>
      <c r="J7" s="28">
        <v>251.45300000000003</v>
      </c>
      <c r="K7" s="28">
        <v>262.762</v>
      </c>
      <c r="L7" s="28">
        <v>276.23799999999994</v>
      </c>
      <c r="M7" s="28">
        <v>291.51800000000003</v>
      </c>
      <c r="N7" s="28">
        <v>306.77499999999998</v>
      </c>
      <c r="O7" s="28">
        <v>322.55799999999999</v>
      </c>
      <c r="P7" s="28">
        <v>336.21100000000001</v>
      </c>
      <c r="Q7" s="28">
        <v>1373.2169999999999</v>
      </c>
      <c r="R7" s="28">
        <v>2906.5169999999998</v>
      </c>
    </row>
    <row r="8" spans="1:18" x14ac:dyDescent="0.25">
      <c r="A8" s="43"/>
      <c r="B8" s="43"/>
      <c r="C8" s="43"/>
      <c r="D8" s="43"/>
      <c r="E8" s="37" t="s">
        <v>54</v>
      </c>
      <c r="F8" s="37" t="s">
        <v>54</v>
      </c>
      <c r="G8" s="37" t="s">
        <v>54</v>
      </c>
      <c r="H8" s="37" t="s">
        <v>54</v>
      </c>
      <c r="I8" s="37" t="s">
        <v>54</v>
      </c>
      <c r="J8" s="37" t="s">
        <v>54</v>
      </c>
      <c r="K8" s="37" t="s">
        <v>54</v>
      </c>
      <c r="L8" s="37" t="s">
        <v>54</v>
      </c>
      <c r="M8" s="37" t="s">
        <v>54</v>
      </c>
      <c r="N8" s="37" t="s">
        <v>54</v>
      </c>
      <c r="O8" s="37" t="s">
        <v>54</v>
      </c>
      <c r="P8" s="37" t="s">
        <v>54</v>
      </c>
      <c r="Q8" s="37" t="s">
        <v>54</v>
      </c>
      <c r="R8" s="37" t="s">
        <v>54</v>
      </c>
    </row>
    <row r="9" spans="1:18" x14ac:dyDescent="0.25">
      <c r="A9" s="26"/>
      <c r="B9" s="26"/>
      <c r="C9" s="26" t="s">
        <v>42</v>
      </c>
      <c r="D9" s="42"/>
      <c r="E9" s="28">
        <v>2775.1029999999996</v>
      </c>
      <c r="F9" s="28">
        <v>3005.6990000000005</v>
      </c>
      <c r="G9" s="28">
        <v>3281.1390000000006</v>
      </c>
      <c r="H9" s="28">
        <v>3422.5709999999999</v>
      </c>
      <c r="I9" s="28">
        <v>3604.654</v>
      </c>
      <c r="J9" s="28">
        <v>3748.3759999999997</v>
      </c>
      <c r="K9" s="28">
        <v>3907.7829999999999</v>
      </c>
      <c r="L9" s="28">
        <v>4082.7950000000001</v>
      </c>
      <c r="M9" s="28">
        <v>4256.5740000000005</v>
      </c>
      <c r="N9" s="28">
        <v>4445.5379999999996</v>
      </c>
      <c r="O9" s="28">
        <v>4643.9260000000004</v>
      </c>
      <c r="P9" s="28">
        <v>4850.0030000000006</v>
      </c>
      <c r="Q9" s="28">
        <v>17964.522999999997</v>
      </c>
      <c r="R9" s="28">
        <v>40243.358999999997</v>
      </c>
    </row>
    <row r="10" spans="1:18" x14ac:dyDescent="0.25">
      <c r="A10" s="26"/>
      <c r="B10" s="26"/>
      <c r="C10" s="26"/>
      <c r="D10" s="26" t="s">
        <v>41</v>
      </c>
      <c r="E10" s="28">
        <v>2101.8289999999997</v>
      </c>
      <c r="F10" s="28">
        <v>2269.6100000000006</v>
      </c>
      <c r="G10" s="28">
        <v>2514.2710000000006</v>
      </c>
      <c r="H10" s="28">
        <v>2625.8069999999998</v>
      </c>
      <c r="I10" s="28">
        <v>2774.4989999999998</v>
      </c>
      <c r="J10" s="28">
        <v>2881.7089999999998</v>
      </c>
      <c r="K10" s="28">
        <v>3004.587</v>
      </c>
      <c r="L10" s="28">
        <v>3142.9450000000002</v>
      </c>
      <c r="M10" s="28">
        <v>3279.6540000000005</v>
      </c>
      <c r="N10" s="28">
        <v>3430.2619999999997</v>
      </c>
      <c r="O10" s="28">
        <v>3589.4170000000004</v>
      </c>
      <c r="P10" s="28">
        <v>3754.9670000000006</v>
      </c>
      <c r="Q10" s="28">
        <v>13800.872999999998</v>
      </c>
      <c r="R10" s="28">
        <v>30998.117999999995</v>
      </c>
    </row>
    <row r="11" spans="1:18" ht="17.25" x14ac:dyDescent="0.25">
      <c r="A11" s="26"/>
      <c r="B11" s="26"/>
      <c r="C11" s="26"/>
      <c r="D11" s="26" t="s">
        <v>38</v>
      </c>
      <c r="E11" s="28">
        <v>673.274</v>
      </c>
      <c r="F11" s="28">
        <v>736.08900000000006</v>
      </c>
      <c r="G11" s="28">
        <v>766.86800000000005</v>
      </c>
      <c r="H11" s="28">
        <v>796.76400000000001</v>
      </c>
      <c r="I11" s="28">
        <v>830.15499999999997</v>
      </c>
      <c r="J11" s="28">
        <v>866.66699999999992</v>
      </c>
      <c r="K11" s="28">
        <v>903.19599999999991</v>
      </c>
      <c r="L11" s="28">
        <v>939.85</v>
      </c>
      <c r="M11" s="28">
        <v>976.92</v>
      </c>
      <c r="N11" s="28">
        <v>1015.2760000000001</v>
      </c>
      <c r="O11" s="28">
        <v>1054.509</v>
      </c>
      <c r="P11" s="28">
        <v>1095.0360000000001</v>
      </c>
      <c r="Q11" s="28">
        <v>4163.6499999999996</v>
      </c>
      <c r="R11" s="28">
        <v>9245.241</v>
      </c>
    </row>
    <row r="12" spans="1:18" x14ac:dyDescent="0.25">
      <c r="A12" s="26"/>
      <c r="B12" s="26"/>
      <c r="C12" s="26"/>
      <c r="D12" s="26"/>
      <c r="E12" s="28"/>
      <c r="F12" s="28"/>
      <c r="G12" s="28"/>
      <c r="H12" s="28"/>
      <c r="I12" s="28"/>
      <c r="J12" s="28"/>
      <c r="K12" s="28"/>
      <c r="L12" s="28"/>
      <c r="M12" s="28"/>
      <c r="N12" s="28"/>
      <c r="O12" s="28"/>
      <c r="P12" s="28"/>
      <c r="Q12" s="28"/>
      <c r="R12" s="28"/>
    </row>
    <row r="13" spans="1:18" x14ac:dyDescent="0.25">
      <c r="A13" s="26" t="s">
        <v>31</v>
      </c>
      <c r="B13" s="42"/>
      <c r="C13" s="42"/>
      <c r="D13" s="42"/>
      <c r="E13" s="28"/>
      <c r="F13" s="28"/>
      <c r="G13" s="28"/>
      <c r="H13" s="28"/>
      <c r="I13" s="28"/>
      <c r="J13" s="28"/>
      <c r="K13" s="28"/>
      <c r="L13" s="28"/>
      <c r="M13" s="28"/>
      <c r="N13" s="28"/>
      <c r="O13" s="28"/>
      <c r="P13" s="28"/>
      <c r="Q13" s="28"/>
      <c r="R13" s="28"/>
    </row>
    <row r="14" spans="1:18" x14ac:dyDescent="0.25">
      <c r="A14" s="26"/>
      <c r="B14" s="26" t="s">
        <v>46</v>
      </c>
      <c r="C14" s="42"/>
      <c r="D14" s="42"/>
      <c r="E14" s="28">
        <v>2031.6229999999998</v>
      </c>
      <c r="F14" s="28">
        <v>2110.471</v>
      </c>
      <c r="G14" s="28">
        <v>2311.7290000000003</v>
      </c>
      <c r="H14" s="28">
        <v>2499.788</v>
      </c>
      <c r="I14" s="28">
        <v>2600.5740000000001</v>
      </c>
      <c r="J14" s="28">
        <v>2688.7739999999999</v>
      </c>
      <c r="K14" s="28">
        <v>2839.8789999999999</v>
      </c>
      <c r="L14" s="28">
        <v>2989.2170000000001</v>
      </c>
      <c r="M14" s="28">
        <v>3158.529</v>
      </c>
      <c r="N14" s="28">
        <v>3378.4250000000002</v>
      </c>
      <c r="O14" s="28">
        <v>3503.5839999999998</v>
      </c>
      <c r="P14" s="28">
        <v>3633.7760000000003</v>
      </c>
      <c r="Q14" s="28">
        <v>12940.743999999999</v>
      </c>
      <c r="R14" s="28">
        <v>29604.274999999998</v>
      </c>
    </row>
    <row r="15" spans="1:18" x14ac:dyDescent="0.25">
      <c r="A15" s="26"/>
      <c r="B15" s="26" t="s">
        <v>45</v>
      </c>
      <c r="C15" s="42"/>
      <c r="D15" s="42"/>
      <c r="E15" s="28">
        <v>1202.0969999999998</v>
      </c>
      <c r="F15" s="28">
        <v>1170.1579999999997</v>
      </c>
      <c r="G15" s="28">
        <v>1187.644</v>
      </c>
      <c r="H15" s="28">
        <v>1191.972</v>
      </c>
      <c r="I15" s="28">
        <v>1194.444</v>
      </c>
      <c r="J15" s="28">
        <v>1208.0009999999997</v>
      </c>
      <c r="K15" s="28">
        <v>1236.6689999999996</v>
      </c>
      <c r="L15" s="28">
        <v>1263.952</v>
      </c>
      <c r="M15" s="28">
        <v>1290.9599999999998</v>
      </c>
      <c r="N15" s="28">
        <v>1325.8659999999998</v>
      </c>
      <c r="O15" s="28">
        <v>1351.7789999999998</v>
      </c>
      <c r="P15" s="28">
        <v>1376.835</v>
      </c>
      <c r="Q15" s="28">
        <v>6018.73</v>
      </c>
      <c r="R15" s="28">
        <v>12628.121999999999</v>
      </c>
    </row>
    <row r="16" spans="1:18" x14ac:dyDescent="0.25">
      <c r="A16" s="26"/>
      <c r="B16" s="26" t="s">
        <v>44</v>
      </c>
      <c r="C16" s="42"/>
      <c r="D16" s="42"/>
      <c r="E16" s="28">
        <v>220.88499999999999</v>
      </c>
      <c r="F16" s="28">
        <v>231.16399999999999</v>
      </c>
      <c r="G16" s="28">
        <v>250.79900000000001</v>
      </c>
      <c r="H16" s="28">
        <v>287.02199999999999</v>
      </c>
      <c r="I16" s="28">
        <v>339.84699999999998</v>
      </c>
      <c r="J16" s="28">
        <v>411.54700000000003</v>
      </c>
      <c r="K16" s="28">
        <v>492.42899999999997</v>
      </c>
      <c r="L16" s="28">
        <v>566.48500000000001</v>
      </c>
      <c r="M16" s="28">
        <v>626.96500000000003</v>
      </c>
      <c r="N16" s="28">
        <v>686.77</v>
      </c>
      <c r="O16" s="28">
        <v>745.64300000000003</v>
      </c>
      <c r="P16" s="28">
        <v>799.25900000000001</v>
      </c>
      <c r="Q16" s="28">
        <v>1781.6440000000002</v>
      </c>
      <c r="R16" s="28">
        <v>5206.7660000000005</v>
      </c>
    </row>
    <row r="17" spans="1:18" x14ac:dyDescent="0.25">
      <c r="A17" s="344"/>
      <c r="B17" s="344"/>
      <c r="C17" s="344"/>
      <c r="D17" s="344"/>
      <c r="E17" s="37" t="s">
        <v>54</v>
      </c>
      <c r="F17" s="37" t="s">
        <v>54</v>
      </c>
      <c r="G17" s="37" t="s">
        <v>54</v>
      </c>
      <c r="H17" s="37" t="s">
        <v>54</v>
      </c>
      <c r="I17" s="37" t="s">
        <v>54</v>
      </c>
      <c r="J17" s="37" t="s">
        <v>54</v>
      </c>
      <c r="K17" s="37" t="s">
        <v>54</v>
      </c>
      <c r="L17" s="37" t="s">
        <v>54</v>
      </c>
      <c r="M17" s="37" t="s">
        <v>54</v>
      </c>
      <c r="N17" s="37" t="s">
        <v>54</v>
      </c>
      <c r="O17" s="37" t="s">
        <v>54</v>
      </c>
      <c r="P17" s="37" t="s">
        <v>54</v>
      </c>
      <c r="Q17" s="37" t="s">
        <v>54</v>
      </c>
      <c r="R17" s="37" t="s">
        <v>54</v>
      </c>
    </row>
    <row r="18" spans="1:18" x14ac:dyDescent="0.25">
      <c r="A18" s="26"/>
      <c r="B18" s="26"/>
      <c r="C18" s="26" t="s">
        <v>42</v>
      </c>
      <c r="D18" s="42"/>
      <c r="E18" s="28">
        <v>3454.6049999999996</v>
      </c>
      <c r="F18" s="28">
        <v>3511.7929999999997</v>
      </c>
      <c r="G18" s="28">
        <v>3750.1720000000005</v>
      </c>
      <c r="H18" s="28">
        <v>3978.7820000000002</v>
      </c>
      <c r="I18" s="28">
        <v>4134.8649999999998</v>
      </c>
      <c r="J18" s="28">
        <v>4308.3220000000001</v>
      </c>
      <c r="K18" s="28">
        <v>4568.9769999999999</v>
      </c>
      <c r="L18" s="28">
        <v>4819.6539999999995</v>
      </c>
      <c r="M18" s="28">
        <v>5076.4539999999997</v>
      </c>
      <c r="N18" s="28">
        <v>5391.0609999999997</v>
      </c>
      <c r="O18" s="28">
        <v>5601.0059999999994</v>
      </c>
      <c r="P18" s="28">
        <v>5809.8700000000008</v>
      </c>
      <c r="Q18" s="28">
        <v>20741.117999999999</v>
      </c>
      <c r="R18" s="28">
        <v>47439.163</v>
      </c>
    </row>
    <row r="19" spans="1:18" x14ac:dyDescent="0.25">
      <c r="A19" s="26"/>
      <c r="B19" s="26"/>
      <c r="C19" s="26"/>
      <c r="D19" s="26" t="s">
        <v>41</v>
      </c>
      <c r="E19" s="28">
        <v>2820.7939999999994</v>
      </c>
      <c r="F19" s="28">
        <v>2806.1179999999995</v>
      </c>
      <c r="G19" s="28">
        <v>3001.5310000000004</v>
      </c>
      <c r="H19" s="28">
        <v>3184.424</v>
      </c>
      <c r="I19" s="28">
        <v>3289.06</v>
      </c>
      <c r="J19" s="28">
        <v>3406.0120000000002</v>
      </c>
      <c r="K19" s="28">
        <v>3608.99</v>
      </c>
      <c r="L19" s="28">
        <v>3794.6439999999993</v>
      </c>
      <c r="M19" s="28">
        <v>3982.0719999999997</v>
      </c>
      <c r="N19" s="28">
        <v>4223.2510000000002</v>
      </c>
      <c r="O19" s="28">
        <v>4353.280999999999</v>
      </c>
      <c r="P19" s="28">
        <v>4476.7210000000014</v>
      </c>
      <c r="Q19" s="28">
        <v>16490.017</v>
      </c>
      <c r="R19" s="28">
        <v>37319.986000000004</v>
      </c>
    </row>
    <row r="20" spans="1:18" ht="17.25" x14ac:dyDescent="0.25">
      <c r="A20" s="26"/>
      <c r="B20" s="26"/>
      <c r="C20" s="26"/>
      <c r="D20" s="26" t="s">
        <v>38</v>
      </c>
      <c r="E20" s="28">
        <v>633.81100000000004</v>
      </c>
      <c r="F20" s="28">
        <v>705.67499999999995</v>
      </c>
      <c r="G20" s="28">
        <v>748.64099999999996</v>
      </c>
      <c r="H20" s="28">
        <v>794.35799999999995</v>
      </c>
      <c r="I20" s="28">
        <v>845.80499999999995</v>
      </c>
      <c r="J20" s="28">
        <v>902.31</v>
      </c>
      <c r="K20" s="28">
        <v>959.98699999999997</v>
      </c>
      <c r="L20" s="28">
        <v>1025.01</v>
      </c>
      <c r="M20" s="28">
        <v>1094.3820000000001</v>
      </c>
      <c r="N20" s="28">
        <v>1167.81</v>
      </c>
      <c r="O20" s="28">
        <v>1247.7249999999999</v>
      </c>
      <c r="P20" s="28">
        <v>1333.1489999999999</v>
      </c>
      <c r="Q20" s="28">
        <v>4251.1009999999997</v>
      </c>
      <c r="R20" s="28">
        <v>10119.177</v>
      </c>
    </row>
    <row r="21" spans="1:18" x14ac:dyDescent="0.25">
      <c r="A21" s="26"/>
      <c r="B21" s="26"/>
      <c r="C21" s="26"/>
      <c r="D21" s="26"/>
      <c r="E21" s="28"/>
      <c r="F21" s="28"/>
      <c r="G21" s="28"/>
      <c r="H21" s="28"/>
      <c r="I21" s="28"/>
      <c r="J21" s="28"/>
      <c r="K21" s="28"/>
      <c r="L21" s="28"/>
      <c r="M21" s="28"/>
      <c r="N21" s="28"/>
      <c r="O21" s="28"/>
      <c r="P21" s="28"/>
      <c r="Q21" s="28"/>
      <c r="R21" s="28"/>
    </row>
    <row r="22" spans="1:18" x14ac:dyDescent="0.25">
      <c r="A22" s="26" t="s">
        <v>40</v>
      </c>
      <c r="B22" s="42"/>
      <c r="C22" s="42"/>
      <c r="D22" s="42"/>
      <c r="E22" s="28">
        <v>-679.50199999999995</v>
      </c>
      <c r="F22" s="28">
        <v>-506.09399999999999</v>
      </c>
      <c r="G22" s="28">
        <v>-469.03300000000002</v>
      </c>
      <c r="H22" s="28">
        <v>-556.21100000000001</v>
      </c>
      <c r="I22" s="28">
        <v>-530.21100000000001</v>
      </c>
      <c r="J22" s="28">
        <v>-559.94600000000003</v>
      </c>
      <c r="K22" s="28">
        <v>-661.19399999999996</v>
      </c>
      <c r="L22" s="28">
        <v>-736.85900000000004</v>
      </c>
      <c r="M22" s="28">
        <v>-819.88</v>
      </c>
      <c r="N22" s="28">
        <v>-945.52300000000002</v>
      </c>
      <c r="O22" s="28">
        <v>-957.08</v>
      </c>
      <c r="P22" s="28">
        <v>-959.86699999999996</v>
      </c>
      <c r="Q22" s="28">
        <v>-2776.5949999999998</v>
      </c>
      <c r="R22" s="28">
        <v>-7195.8040000000001</v>
      </c>
    </row>
    <row r="23" spans="1:18" hidden="1" x14ac:dyDescent="0.25">
      <c r="A23" s="26"/>
      <c r="B23" s="26" t="s">
        <v>39</v>
      </c>
      <c r="C23" s="42"/>
      <c r="D23" s="42"/>
      <c r="E23" s="28">
        <v>-718.96500000000003</v>
      </c>
      <c r="F23" s="28">
        <v>-536.50800000000004</v>
      </c>
      <c r="G23" s="28">
        <v>-487.26</v>
      </c>
      <c r="H23" s="28">
        <v>-558.61699999999996</v>
      </c>
      <c r="I23" s="28">
        <v>-514.56100000000004</v>
      </c>
      <c r="J23" s="28">
        <v>-524.303</v>
      </c>
      <c r="K23" s="28">
        <v>-604.40300000000002</v>
      </c>
      <c r="L23" s="28">
        <v>-651.69899999999996</v>
      </c>
      <c r="M23" s="28">
        <v>-702.41800000000001</v>
      </c>
      <c r="N23" s="28">
        <v>-792.98900000000003</v>
      </c>
      <c r="O23" s="28">
        <v>-763.86400000000003</v>
      </c>
      <c r="P23" s="28">
        <v>-721.75400000000002</v>
      </c>
      <c r="Q23" s="28">
        <v>-2689.1439999999998</v>
      </c>
      <c r="R23" s="28">
        <v>-6321.8680000000004</v>
      </c>
    </row>
    <row r="24" spans="1:18" ht="17.25" hidden="1" x14ac:dyDescent="0.25">
      <c r="A24" s="26"/>
      <c r="B24" s="26" t="s">
        <v>38</v>
      </c>
      <c r="C24" s="42"/>
      <c r="D24" s="42"/>
      <c r="E24" s="28">
        <v>39.463000000000001</v>
      </c>
      <c r="F24" s="28">
        <v>30.414000000000001</v>
      </c>
      <c r="G24" s="28">
        <v>18.227</v>
      </c>
      <c r="H24" s="28">
        <v>2.4060000000000001</v>
      </c>
      <c r="I24" s="28">
        <v>-15.65</v>
      </c>
      <c r="J24" s="28">
        <v>-35.643000000000001</v>
      </c>
      <c r="K24" s="28">
        <v>-56.790999999999997</v>
      </c>
      <c r="L24" s="28">
        <v>-85.16</v>
      </c>
      <c r="M24" s="28">
        <v>-117.462</v>
      </c>
      <c r="N24" s="28">
        <v>-152.53399999999999</v>
      </c>
      <c r="O24" s="28">
        <v>-193.21600000000001</v>
      </c>
      <c r="P24" s="28">
        <v>-238.113</v>
      </c>
      <c r="Q24" s="28">
        <v>-87.450999999999993</v>
      </c>
      <c r="R24" s="28">
        <v>-873.93600000000004</v>
      </c>
    </row>
    <row r="25" spans="1:18" x14ac:dyDescent="0.25">
      <c r="A25" s="26"/>
      <c r="B25" s="26"/>
      <c r="C25" s="26"/>
      <c r="D25" s="26"/>
      <c r="E25" s="28"/>
      <c r="F25" s="28"/>
      <c r="G25" s="28"/>
      <c r="H25" s="28"/>
      <c r="I25" s="28"/>
      <c r="J25" s="28"/>
      <c r="K25" s="28"/>
      <c r="L25" s="28"/>
      <c r="M25" s="28"/>
      <c r="N25" s="28"/>
      <c r="O25" s="28"/>
      <c r="P25" s="28"/>
      <c r="Q25" s="28"/>
      <c r="R25" s="28"/>
    </row>
    <row r="26" spans="1:18" x14ac:dyDescent="0.25">
      <c r="B26" t="s">
        <v>202</v>
      </c>
      <c r="F26" s="183">
        <v>0</v>
      </c>
      <c r="G26" s="183">
        <v>19.46</v>
      </c>
      <c r="H26" s="183">
        <v>37.649000000000001</v>
      </c>
      <c r="I26" s="183">
        <v>51.316999999999993</v>
      </c>
      <c r="J26" s="183">
        <v>60.805000000000007</v>
      </c>
      <c r="K26" s="183">
        <v>68.404000000000011</v>
      </c>
      <c r="L26" s="183">
        <v>71.832000000000008</v>
      </c>
      <c r="M26" s="183">
        <v>74.075000000000017</v>
      </c>
      <c r="N26" s="183">
        <v>75.537999999999997</v>
      </c>
      <c r="O26" s="183">
        <v>77.38900000000001</v>
      </c>
      <c r="P26" s="183">
        <v>78.25800000000001</v>
      </c>
      <c r="Q26" s="183">
        <v>237.63499999999999</v>
      </c>
      <c r="R26" s="183">
        <v>614.72700000000009</v>
      </c>
    </row>
    <row r="27" spans="1:18" x14ac:dyDescent="0.25">
      <c r="A27" s="26"/>
      <c r="B27" s="252" t="s">
        <v>205</v>
      </c>
      <c r="C27" s="26"/>
      <c r="D27" s="26"/>
      <c r="E27" s="28"/>
      <c r="F27" s="183">
        <v>0</v>
      </c>
      <c r="G27" s="183">
        <v>-23.858000000000001</v>
      </c>
      <c r="H27" s="183">
        <v>-49.42</v>
      </c>
      <c r="I27" s="183">
        <v>-60.981000000000002</v>
      </c>
      <c r="J27" s="183">
        <v>-68.105999999999995</v>
      </c>
      <c r="K27" s="183">
        <v>-73.983000000000004</v>
      </c>
      <c r="L27" s="183">
        <v>-79.119</v>
      </c>
      <c r="M27" s="183">
        <v>-84.552000000000007</v>
      </c>
      <c r="N27" s="183">
        <v>-88.775000000000006</v>
      </c>
      <c r="O27" s="183">
        <v>-92.853999999999999</v>
      </c>
      <c r="P27" s="183">
        <v>-95.936000000000007</v>
      </c>
      <c r="Q27" s="183">
        <v>-276.34800000000001</v>
      </c>
      <c r="R27" s="183">
        <v>-717.58400000000006</v>
      </c>
    </row>
    <row r="28" spans="1:18" x14ac:dyDescent="0.25">
      <c r="B28" t="s">
        <v>206</v>
      </c>
      <c r="F28" s="183">
        <v>0</v>
      </c>
      <c r="G28" s="183">
        <v>-10.612</v>
      </c>
      <c r="H28" s="183">
        <v>-14.590999999999999</v>
      </c>
      <c r="I28" s="183">
        <v>-0.41099999999999998</v>
      </c>
      <c r="J28" s="183">
        <v>20.55</v>
      </c>
      <c r="K28" s="183">
        <v>44.610999999999997</v>
      </c>
      <c r="L28" s="183">
        <v>69.950999999999993</v>
      </c>
      <c r="M28" s="183">
        <v>96.364999999999995</v>
      </c>
      <c r="N28" s="183">
        <v>124.39700000000001</v>
      </c>
      <c r="O28" s="183">
        <v>153.82900000000001</v>
      </c>
      <c r="P28" s="183">
        <v>184.40799999999999</v>
      </c>
      <c r="Q28" s="183">
        <v>39.546999999999997</v>
      </c>
      <c r="R28" s="183">
        <v>668.49699999999996</v>
      </c>
    </row>
    <row r="29" spans="1:18" x14ac:dyDescent="0.25">
      <c r="B29" t="s">
        <v>207</v>
      </c>
      <c r="F29" s="183">
        <v>0</v>
      </c>
      <c r="G29" s="183">
        <v>-7.1560000000000006</v>
      </c>
      <c r="H29" s="183">
        <v>-10.169</v>
      </c>
      <c r="I29" s="183">
        <v>-11.587999999999999</v>
      </c>
      <c r="J29" s="183">
        <v>-11.106999999999999</v>
      </c>
      <c r="K29" s="183">
        <v>-11.483000000000001</v>
      </c>
      <c r="L29" s="183">
        <v>-12.662999999999998</v>
      </c>
      <c r="M29" s="183">
        <v>-14.173999999999999</v>
      </c>
      <c r="N29" s="183">
        <v>-16.253999999999998</v>
      </c>
      <c r="O29" s="183">
        <v>-17.55</v>
      </c>
      <c r="P29" s="183">
        <v>-18.468000000000004</v>
      </c>
      <c r="Q29" s="183">
        <v>-51.503</v>
      </c>
      <c r="R29" s="183">
        <v>-130.61199999999999</v>
      </c>
    </row>
    <row r="30" spans="1:18" x14ac:dyDescent="0.25">
      <c r="B30" t="s">
        <v>208</v>
      </c>
      <c r="F30" s="197" t="s">
        <v>36</v>
      </c>
      <c r="G30" s="197">
        <v>-5.91</v>
      </c>
      <c r="H30" s="197">
        <v>-63.451999999999998</v>
      </c>
      <c r="I30" s="197">
        <v>-87.419000000000011</v>
      </c>
      <c r="J30" s="197">
        <v>-94.955999999999989</v>
      </c>
      <c r="K30" s="197">
        <v>-98.186000000000007</v>
      </c>
      <c r="L30" s="197">
        <v>-100.557</v>
      </c>
      <c r="M30" s="197">
        <v>-100.068</v>
      </c>
      <c r="N30" s="197">
        <v>-102.13</v>
      </c>
      <c r="O30" s="197">
        <v>-108.68</v>
      </c>
      <c r="P30" s="197">
        <v>-112.53100000000001</v>
      </c>
      <c r="Q30" s="197">
        <v>-349.923</v>
      </c>
      <c r="R30" s="197">
        <v>-873.8889999999999</v>
      </c>
    </row>
    <row r="31" spans="1:18" x14ac:dyDescent="0.25">
      <c r="B31" t="s">
        <v>209</v>
      </c>
      <c r="F31" s="197">
        <v>0</v>
      </c>
      <c r="G31" s="197">
        <v>-139.48499999999999</v>
      </c>
      <c r="H31" s="197">
        <v>-78.649000000000001</v>
      </c>
      <c r="I31" s="197">
        <v>-72.899999999999991</v>
      </c>
      <c r="J31" s="197">
        <v>-69.593000000000004</v>
      </c>
      <c r="K31" s="197">
        <v>-87.572999999999993</v>
      </c>
      <c r="L31" s="197">
        <v>-84.87299999999999</v>
      </c>
      <c r="M31" s="197">
        <v>-86.015000000000001</v>
      </c>
      <c r="N31" s="197">
        <v>-88.783000000000001</v>
      </c>
      <c r="O31" s="197">
        <v>-92.871000000000009</v>
      </c>
      <c r="P31" s="197">
        <v>-96.479000000000013</v>
      </c>
      <c r="Q31" s="197">
        <v>-448.2</v>
      </c>
      <c r="R31" s="197">
        <v>-897.221</v>
      </c>
    </row>
    <row r="32" spans="1:18" x14ac:dyDescent="0.25">
      <c r="B32" t="s">
        <v>210</v>
      </c>
      <c r="F32" s="197">
        <f t="shared" ref="F32:R32" si="0">F22+SUM(F26:F31)</f>
        <v>-506.09399999999999</v>
      </c>
      <c r="G32" s="197">
        <f t="shared" si="0"/>
        <v>-636.59400000000005</v>
      </c>
      <c r="H32" s="197">
        <f t="shared" si="0"/>
        <v>-734.84300000000007</v>
      </c>
      <c r="I32" s="197">
        <f t="shared" si="0"/>
        <v>-712.19299999999998</v>
      </c>
      <c r="J32" s="197">
        <f t="shared" si="0"/>
        <v>-722.35300000000007</v>
      </c>
      <c r="K32" s="197">
        <f t="shared" si="0"/>
        <v>-819.404</v>
      </c>
      <c r="L32" s="197">
        <f t="shared" si="0"/>
        <v>-872.28800000000001</v>
      </c>
      <c r="M32" s="197">
        <f t="shared" si="0"/>
        <v>-934.24900000000002</v>
      </c>
      <c r="N32" s="197">
        <f t="shared" si="0"/>
        <v>-1041.53</v>
      </c>
      <c r="O32" s="197">
        <f t="shared" si="0"/>
        <v>-1037.817</v>
      </c>
      <c r="P32" s="197">
        <f t="shared" si="0"/>
        <v>-1020.615</v>
      </c>
      <c r="Q32" s="197">
        <f t="shared" si="0"/>
        <v>-3625.3869999999997</v>
      </c>
      <c r="R32" s="197">
        <f t="shared" si="0"/>
        <v>-8531.8860000000004</v>
      </c>
    </row>
    <row r="34" spans="1:18" x14ac:dyDescent="0.25">
      <c r="B34" t="s">
        <v>202</v>
      </c>
      <c r="F34" s="253">
        <f>F26+F22</f>
        <v>-506.09399999999999</v>
      </c>
      <c r="G34" s="253">
        <f>G26+G22</f>
        <v>-449.57300000000004</v>
      </c>
      <c r="H34" s="253">
        <f t="shared" ref="H34:R34" si="1">H26+H22</f>
        <v>-518.56200000000001</v>
      </c>
      <c r="I34" s="253">
        <f t="shared" si="1"/>
        <v>-478.89400000000001</v>
      </c>
      <c r="J34" s="253">
        <f t="shared" si="1"/>
        <v>-499.14100000000002</v>
      </c>
      <c r="K34" s="253">
        <f t="shared" si="1"/>
        <v>-592.79</v>
      </c>
      <c r="L34" s="253">
        <f t="shared" si="1"/>
        <v>-665.02700000000004</v>
      </c>
      <c r="M34" s="253">
        <f t="shared" si="1"/>
        <v>-745.80499999999995</v>
      </c>
      <c r="N34" s="253">
        <f t="shared" si="1"/>
        <v>-869.98500000000001</v>
      </c>
      <c r="O34" s="253">
        <f t="shared" si="1"/>
        <v>-879.69100000000003</v>
      </c>
      <c r="P34" s="253">
        <f t="shared" si="1"/>
        <v>-881.60899999999992</v>
      </c>
      <c r="Q34" s="253">
        <f t="shared" si="1"/>
        <v>-2538.96</v>
      </c>
      <c r="R34" s="253">
        <f t="shared" si="1"/>
        <v>-6581.0770000000002</v>
      </c>
    </row>
    <row r="35" spans="1:18" x14ac:dyDescent="0.25">
      <c r="B35" s="252" t="s">
        <v>205</v>
      </c>
      <c r="F35" s="253">
        <f>F22+F27</f>
        <v>-506.09399999999999</v>
      </c>
      <c r="G35" s="253">
        <f t="shared" ref="G35:R35" si="2">G22+G27</f>
        <v>-492.89100000000002</v>
      </c>
      <c r="H35" s="253">
        <f t="shared" si="2"/>
        <v>-605.63099999999997</v>
      </c>
      <c r="I35" s="253">
        <f t="shared" si="2"/>
        <v>-591.19200000000001</v>
      </c>
      <c r="J35" s="253">
        <f t="shared" si="2"/>
        <v>-628.05200000000002</v>
      </c>
      <c r="K35" s="253">
        <f t="shared" si="2"/>
        <v>-735.17699999999991</v>
      </c>
      <c r="L35" s="253">
        <f t="shared" si="2"/>
        <v>-815.97800000000007</v>
      </c>
      <c r="M35" s="253">
        <f t="shared" si="2"/>
        <v>-904.43200000000002</v>
      </c>
      <c r="N35" s="253">
        <f t="shared" si="2"/>
        <v>-1034.298</v>
      </c>
      <c r="O35" s="253">
        <f t="shared" si="2"/>
        <v>-1049.934</v>
      </c>
      <c r="P35" s="253">
        <f t="shared" si="2"/>
        <v>-1055.8029999999999</v>
      </c>
      <c r="Q35" s="253">
        <f t="shared" si="2"/>
        <v>-3052.9429999999998</v>
      </c>
      <c r="R35" s="253">
        <f t="shared" si="2"/>
        <v>-7913.3879999999999</v>
      </c>
    </row>
    <row r="36" spans="1:18" x14ac:dyDescent="0.25">
      <c r="B36" t="s">
        <v>206</v>
      </c>
      <c r="F36" s="253">
        <f>F22+F28</f>
        <v>-506.09399999999999</v>
      </c>
      <c r="G36" s="253">
        <f t="shared" ref="G36:R36" si="3">G22+G28</f>
        <v>-479.64500000000004</v>
      </c>
      <c r="H36" s="253">
        <f t="shared" si="3"/>
        <v>-570.80200000000002</v>
      </c>
      <c r="I36" s="253">
        <f t="shared" si="3"/>
        <v>-530.62199999999996</v>
      </c>
      <c r="J36" s="253">
        <f t="shared" si="3"/>
        <v>-539.39600000000007</v>
      </c>
      <c r="K36" s="253">
        <f t="shared" si="3"/>
        <v>-616.58299999999997</v>
      </c>
      <c r="L36" s="253">
        <f t="shared" si="3"/>
        <v>-666.90800000000002</v>
      </c>
      <c r="M36" s="253">
        <f t="shared" si="3"/>
        <v>-723.51499999999999</v>
      </c>
      <c r="N36" s="253">
        <f t="shared" si="3"/>
        <v>-821.12599999999998</v>
      </c>
      <c r="O36" s="253">
        <f t="shared" si="3"/>
        <v>-803.25099999999998</v>
      </c>
      <c r="P36" s="253">
        <f t="shared" si="3"/>
        <v>-775.45899999999995</v>
      </c>
      <c r="Q36" s="253">
        <f t="shared" si="3"/>
        <v>-2737.0479999999998</v>
      </c>
      <c r="R36" s="253">
        <f t="shared" si="3"/>
        <v>-6527.3069999999998</v>
      </c>
    </row>
    <row r="37" spans="1:18" x14ac:dyDescent="0.25">
      <c r="B37" t="s">
        <v>207</v>
      </c>
      <c r="F37" s="253">
        <f>F29+F22</f>
        <v>-506.09399999999999</v>
      </c>
      <c r="G37" s="253">
        <f t="shared" ref="G37:R37" si="4">G29+G22</f>
        <v>-476.18900000000002</v>
      </c>
      <c r="H37" s="253">
        <f t="shared" si="4"/>
        <v>-566.38</v>
      </c>
      <c r="I37" s="253">
        <f t="shared" si="4"/>
        <v>-541.79899999999998</v>
      </c>
      <c r="J37" s="253">
        <f t="shared" si="4"/>
        <v>-571.053</v>
      </c>
      <c r="K37" s="253">
        <f t="shared" si="4"/>
        <v>-672.67699999999991</v>
      </c>
      <c r="L37" s="253">
        <f t="shared" si="4"/>
        <v>-749.52200000000005</v>
      </c>
      <c r="M37" s="253">
        <f t="shared" si="4"/>
        <v>-834.05399999999997</v>
      </c>
      <c r="N37" s="253">
        <f t="shared" si="4"/>
        <v>-961.77700000000004</v>
      </c>
      <c r="O37" s="253">
        <f t="shared" si="4"/>
        <v>-974.63</v>
      </c>
      <c r="P37" s="253">
        <f t="shared" si="4"/>
        <v>-978.33499999999992</v>
      </c>
      <c r="Q37" s="253">
        <f t="shared" si="4"/>
        <v>-2828.098</v>
      </c>
      <c r="R37" s="253">
        <f t="shared" si="4"/>
        <v>-7326.4160000000002</v>
      </c>
    </row>
    <row r="38" spans="1:18" x14ac:dyDescent="0.25">
      <c r="B38" t="s">
        <v>208</v>
      </c>
      <c r="F38" s="253">
        <v>-506</v>
      </c>
      <c r="G38" s="253">
        <f t="shared" ref="G38:R38" si="5">G30+G22</f>
        <v>-474.94300000000004</v>
      </c>
      <c r="H38" s="253">
        <f t="shared" si="5"/>
        <v>-619.66300000000001</v>
      </c>
      <c r="I38" s="253">
        <f t="shared" si="5"/>
        <v>-617.63</v>
      </c>
      <c r="J38" s="253">
        <f t="shared" si="5"/>
        <v>-654.90200000000004</v>
      </c>
      <c r="K38" s="253">
        <f t="shared" si="5"/>
        <v>-759.38</v>
      </c>
      <c r="L38" s="253">
        <f t="shared" si="5"/>
        <v>-837.41600000000005</v>
      </c>
      <c r="M38" s="253">
        <f t="shared" si="5"/>
        <v>-919.94799999999998</v>
      </c>
      <c r="N38" s="253">
        <f t="shared" si="5"/>
        <v>-1047.653</v>
      </c>
      <c r="O38" s="253">
        <f t="shared" si="5"/>
        <v>-1065.76</v>
      </c>
      <c r="P38" s="253">
        <f t="shared" si="5"/>
        <v>-1072.3979999999999</v>
      </c>
      <c r="Q38" s="253">
        <f t="shared" si="5"/>
        <v>-3126.518</v>
      </c>
      <c r="R38" s="253">
        <f t="shared" si="5"/>
        <v>-8069.6930000000002</v>
      </c>
    </row>
    <row r="39" spans="1:18" x14ac:dyDescent="0.25">
      <c r="B39" t="s">
        <v>209</v>
      </c>
      <c r="F39" s="253">
        <f>F22+F31</f>
        <v>-506.09399999999999</v>
      </c>
      <c r="G39" s="253">
        <f t="shared" ref="G39:R39" si="6">G22+G31</f>
        <v>-608.51800000000003</v>
      </c>
      <c r="H39" s="253">
        <f t="shared" si="6"/>
        <v>-634.86</v>
      </c>
      <c r="I39" s="253">
        <f t="shared" si="6"/>
        <v>-603.11099999999999</v>
      </c>
      <c r="J39" s="253">
        <f t="shared" si="6"/>
        <v>-629.53899999999999</v>
      </c>
      <c r="K39" s="253">
        <f t="shared" si="6"/>
        <v>-748.76699999999994</v>
      </c>
      <c r="L39" s="253">
        <f t="shared" si="6"/>
        <v>-821.73199999999997</v>
      </c>
      <c r="M39" s="253">
        <f t="shared" si="6"/>
        <v>-905.89499999999998</v>
      </c>
      <c r="N39" s="253">
        <f t="shared" si="6"/>
        <v>-1034.306</v>
      </c>
      <c r="O39" s="253">
        <f t="shared" si="6"/>
        <v>-1049.951</v>
      </c>
      <c r="P39" s="253">
        <f t="shared" si="6"/>
        <v>-1056.346</v>
      </c>
      <c r="Q39" s="253">
        <f t="shared" si="6"/>
        <v>-3224.7949999999996</v>
      </c>
      <c r="R39" s="253">
        <f t="shared" si="6"/>
        <v>-8093.0249999999996</v>
      </c>
    </row>
    <row r="41" spans="1:18" x14ac:dyDescent="0.25">
      <c r="A41" s="26" t="s">
        <v>37</v>
      </c>
      <c r="B41" s="42"/>
      <c r="C41" s="42"/>
      <c r="D41" s="42"/>
      <c r="E41" s="28">
        <v>11982.576999999999</v>
      </c>
      <c r="F41" s="28">
        <v>12797.465999999999</v>
      </c>
      <c r="G41" s="28">
        <v>13305.298999999999</v>
      </c>
      <c r="H41" s="28">
        <v>13926.835999999999</v>
      </c>
      <c r="I41" s="28">
        <v>14521.41</v>
      </c>
      <c r="J41" s="28">
        <v>15134.566000000001</v>
      </c>
      <c r="K41" s="28">
        <v>15849.794</v>
      </c>
      <c r="L41" s="28">
        <v>16641.54</v>
      </c>
      <c r="M41" s="28">
        <v>17517.652000000002</v>
      </c>
      <c r="N41" s="28">
        <v>18520.077000000001</v>
      </c>
      <c r="O41" s="28">
        <v>19533.545000000002</v>
      </c>
      <c r="P41" s="28">
        <v>20554.113000000001</v>
      </c>
      <c r="Q41" s="37" t="s">
        <v>36</v>
      </c>
      <c r="R41" s="37" t="s">
        <v>36</v>
      </c>
    </row>
    <row r="43" spans="1:18" x14ac:dyDescent="0.25">
      <c r="B43" t="s">
        <v>202</v>
      </c>
      <c r="F43" s="183">
        <v>0</v>
      </c>
      <c r="G43" s="183">
        <v>9.5000000000000001E-2</v>
      </c>
      <c r="H43" s="183">
        <v>0.78300000000000003</v>
      </c>
      <c r="I43" s="183">
        <v>2.0680000000000001</v>
      </c>
      <c r="J43" s="183">
        <v>4.423</v>
      </c>
      <c r="K43" s="183">
        <v>7.8460000000000001</v>
      </c>
      <c r="L43" s="183">
        <v>11.135</v>
      </c>
      <c r="M43" s="183">
        <v>14.699</v>
      </c>
      <c r="N43" s="183">
        <v>18.404</v>
      </c>
      <c r="O43" s="183">
        <v>22.344999999999999</v>
      </c>
      <c r="P43" s="183">
        <v>26.481000000000002</v>
      </c>
      <c r="Q43" s="183">
        <v>15.214</v>
      </c>
      <c r="R43" s="183">
        <v>108.279</v>
      </c>
    </row>
    <row r="44" spans="1:18" x14ac:dyDescent="0.25">
      <c r="B44" s="252" t="s">
        <v>205</v>
      </c>
      <c r="F44" s="183">
        <v>0</v>
      </c>
      <c r="G44" s="183">
        <v>-0.11700000000000001</v>
      </c>
      <c r="H44" s="183">
        <v>-1.0029999999999999</v>
      </c>
      <c r="I44" s="183">
        <v>-2.5760000000000001</v>
      </c>
      <c r="J44" s="183">
        <v>-5.3209999999999997</v>
      </c>
      <c r="K44" s="183">
        <v>-9.1609999999999996</v>
      </c>
      <c r="L44" s="183">
        <v>-12.808999999999999</v>
      </c>
      <c r="M44" s="183">
        <v>-16.853000000000002</v>
      </c>
      <c r="N44" s="183">
        <v>-21.163</v>
      </c>
      <c r="O44" s="183">
        <v>-25.83</v>
      </c>
      <c r="P44" s="183">
        <v>-30.808</v>
      </c>
      <c r="Q44" s="183">
        <v>-18.178000000000001</v>
      </c>
      <c r="R44" s="183">
        <v>-125.642</v>
      </c>
    </row>
    <row r="45" spans="1:18" x14ac:dyDescent="0.25">
      <c r="B45" t="s">
        <v>206</v>
      </c>
      <c r="F45" s="183">
        <v>0</v>
      </c>
      <c r="G45" s="183">
        <v>-5.1999999999999998E-2</v>
      </c>
      <c r="H45" s="183">
        <v>-0.34799999999999998</v>
      </c>
      <c r="I45" s="183">
        <v>-0.53900000000000003</v>
      </c>
      <c r="J45" s="183">
        <v>-0.27800000000000002</v>
      </c>
      <c r="K45" s="183">
        <v>1.075</v>
      </c>
      <c r="L45" s="183">
        <v>3.4910000000000001</v>
      </c>
      <c r="M45" s="183">
        <v>7.101</v>
      </c>
      <c r="N45" s="183">
        <v>11.894</v>
      </c>
      <c r="O45" s="183">
        <v>18.074000000000002</v>
      </c>
      <c r="P45" s="183">
        <v>25.754999999999999</v>
      </c>
      <c r="Q45" s="183">
        <v>-0.14199999999999999</v>
      </c>
      <c r="R45" s="183">
        <v>66.173000000000002</v>
      </c>
    </row>
    <row r="46" spans="1:18" x14ac:dyDescent="0.25">
      <c r="B46" t="s">
        <v>207</v>
      </c>
      <c r="F46" s="183">
        <v>0</v>
      </c>
      <c r="G46" s="183">
        <v>-3.5000000000000003E-2</v>
      </c>
      <c r="H46" s="183">
        <v>-0.23899999999999999</v>
      </c>
      <c r="I46" s="183">
        <v>-0.55800000000000005</v>
      </c>
      <c r="J46" s="183">
        <v>-1.0640000000000001</v>
      </c>
      <c r="K46" s="183">
        <v>-1.716</v>
      </c>
      <c r="L46" s="183">
        <v>-2.3170000000000002</v>
      </c>
      <c r="M46" s="183">
        <v>-3.0030000000000001</v>
      </c>
      <c r="N46" s="183">
        <v>-3.7770000000000001</v>
      </c>
      <c r="O46" s="183">
        <v>-4.6470000000000002</v>
      </c>
      <c r="P46" s="183">
        <v>-5.5869999999999997</v>
      </c>
      <c r="Q46" s="183">
        <v>-3.6120000000000001</v>
      </c>
      <c r="R46" s="183">
        <v>-22.943999999999999</v>
      </c>
    </row>
    <row r="47" spans="1:18" x14ac:dyDescent="0.25">
      <c r="B47" t="s">
        <v>208</v>
      </c>
      <c r="F47" s="197" t="s">
        <v>36</v>
      </c>
      <c r="G47" s="197">
        <v>-2.9000000000000001E-2</v>
      </c>
      <c r="H47" s="197">
        <v>-0.93</v>
      </c>
      <c r="I47" s="197">
        <v>-2.9780000000000002</v>
      </c>
      <c r="J47" s="197">
        <v>-6.62</v>
      </c>
      <c r="K47" s="197">
        <v>-11.657</v>
      </c>
      <c r="L47" s="197">
        <v>-16.329999999999998</v>
      </c>
      <c r="M47" s="197">
        <v>-21.242000000000001</v>
      </c>
      <c r="N47" s="197">
        <v>-26.295000000000002</v>
      </c>
      <c r="O47" s="197">
        <v>-31.783000000000001</v>
      </c>
      <c r="P47" s="197">
        <v>-37.698999999999998</v>
      </c>
      <c r="Q47" s="197">
        <v>-22.215</v>
      </c>
      <c r="R47" s="197">
        <v>-155.56299999999999</v>
      </c>
    </row>
    <row r="48" spans="1:18" x14ac:dyDescent="0.25">
      <c r="B48" t="s">
        <v>209</v>
      </c>
      <c r="F48" s="197">
        <v>0</v>
      </c>
      <c r="G48" s="197">
        <v>-0.68300000000000005</v>
      </c>
      <c r="H48" s="197">
        <v>-3.069</v>
      </c>
      <c r="I48" s="197">
        <v>-5.6710000000000003</v>
      </c>
      <c r="J48" s="197">
        <v>-9.5869999999999997</v>
      </c>
      <c r="K48" s="197">
        <v>-14.744999999999999</v>
      </c>
      <c r="L48" s="197">
        <v>-19.213000000000001</v>
      </c>
      <c r="M48" s="197">
        <v>-23.925000000000001</v>
      </c>
      <c r="N48" s="197">
        <v>-28.818999999999999</v>
      </c>
      <c r="O48" s="197">
        <v>-34.021000000000001</v>
      </c>
      <c r="P48" s="197">
        <v>-39.392000000000003</v>
      </c>
      <c r="Q48" s="197">
        <v>-33.753999999999998</v>
      </c>
      <c r="R48" s="197">
        <v>-179.124</v>
      </c>
    </row>
    <row r="49" spans="1:18" x14ac:dyDescent="0.25">
      <c r="B49" t="s">
        <v>210</v>
      </c>
      <c r="F49" s="253">
        <f>F41-SUM(F43:F48)</f>
        <v>12797.465999999999</v>
      </c>
      <c r="G49" s="253">
        <f t="shared" ref="G49:P49" si="7">G41-SUM(G43:G48)</f>
        <v>13306.119999999999</v>
      </c>
      <c r="H49" s="253">
        <f t="shared" si="7"/>
        <v>13931.642</v>
      </c>
      <c r="I49" s="253">
        <f t="shared" si="7"/>
        <v>14531.664000000001</v>
      </c>
      <c r="J49" s="253">
        <f t="shared" si="7"/>
        <v>15153.013000000001</v>
      </c>
      <c r="K49" s="253">
        <f t="shared" si="7"/>
        <v>15878.152</v>
      </c>
      <c r="L49" s="253">
        <f t="shared" si="7"/>
        <v>16677.583000000002</v>
      </c>
      <c r="M49" s="253">
        <f t="shared" si="7"/>
        <v>17560.875000000004</v>
      </c>
      <c r="N49" s="253">
        <f t="shared" si="7"/>
        <v>18569.833000000002</v>
      </c>
      <c r="O49" s="253">
        <f t="shared" si="7"/>
        <v>19589.407000000003</v>
      </c>
      <c r="P49" s="253">
        <f t="shared" si="7"/>
        <v>20615.363000000001</v>
      </c>
      <c r="Q49" s="253"/>
      <c r="R49" s="253"/>
    </row>
    <row r="61" spans="1:18" x14ac:dyDescent="0.25">
      <c r="A61" s="26" t="s">
        <v>53</v>
      </c>
      <c r="B61" s="42"/>
      <c r="C61" s="42"/>
      <c r="D61" s="42"/>
      <c r="E61" s="28"/>
      <c r="F61" s="28"/>
      <c r="G61" s="28"/>
      <c r="H61" s="28"/>
      <c r="I61" s="28"/>
      <c r="J61" s="28"/>
      <c r="K61" s="28"/>
      <c r="L61" s="28"/>
      <c r="M61" s="28"/>
      <c r="N61" s="28"/>
      <c r="O61" s="28"/>
      <c r="P61" s="28"/>
      <c r="Q61" s="28"/>
      <c r="R61" s="28"/>
    </row>
    <row r="62" spans="1:18" x14ac:dyDescent="0.25">
      <c r="A62" s="26" t="s">
        <v>52</v>
      </c>
      <c r="B62" s="42"/>
      <c r="C62" s="42"/>
      <c r="D62" s="42"/>
      <c r="E62" s="28">
        <v>16632.375</v>
      </c>
      <c r="F62" s="28">
        <v>17197.465</v>
      </c>
      <c r="G62" s="28">
        <v>17975.238000000001</v>
      </c>
      <c r="H62" s="28">
        <v>18923.713</v>
      </c>
      <c r="I62" s="28">
        <v>19888.805</v>
      </c>
      <c r="J62" s="28">
        <v>20787.945</v>
      </c>
      <c r="K62" s="28">
        <v>21686.37</v>
      </c>
      <c r="L62" s="28">
        <v>22617.855</v>
      </c>
      <c r="M62" s="28">
        <v>23576.648000000001</v>
      </c>
      <c r="N62" s="28">
        <v>24564.832999999999</v>
      </c>
      <c r="O62" s="28">
        <v>25580.994999999999</v>
      </c>
      <c r="P62" s="28">
        <v>26622.473000000002</v>
      </c>
      <c r="Q62" s="28">
        <v>99262.07</v>
      </c>
      <c r="R62" s="28">
        <v>222224.87299999999</v>
      </c>
    </row>
  </sheetData>
  <mergeCells count="2">
    <mergeCell ref="E2:R2"/>
    <mergeCell ref="A17:D17"/>
  </mergeCells>
  <pageMargins left="0.7" right="0.7" top="0.75" bottom="0.75" header="0.3" footer="0.3"/>
  <ignoredErrors>
    <ignoredError sqref="F35" 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J83"/>
  <sheetViews>
    <sheetView topLeftCell="A37" workbookViewId="0">
      <selection activeCell="A5" sqref="A5:P5"/>
    </sheetView>
  </sheetViews>
  <sheetFormatPr defaultColWidth="12.42578125" defaultRowHeight="15" customHeight="1" x14ac:dyDescent="0.2"/>
  <cols>
    <col min="1" max="2" width="2.7109375" style="215" customWidth="1"/>
    <col min="3" max="3" width="30.42578125" style="215" customWidth="1"/>
    <col min="4" max="16" width="7.28515625" style="215" customWidth="1"/>
    <col min="17" max="17" width="11" style="215" customWidth="1"/>
    <col min="18" max="22" width="12.42578125" style="215" customWidth="1"/>
    <col min="23" max="23" width="21.42578125" style="215" customWidth="1"/>
    <col min="24" max="25" width="12.42578125" style="215" customWidth="1"/>
    <col min="26" max="26" width="6" style="215" customWidth="1"/>
    <col min="27" max="28" width="12.42578125" style="215" customWidth="1"/>
    <col min="29" max="29" width="6" style="215" customWidth="1"/>
    <col min="30" max="31" width="12.42578125" style="215" customWidth="1"/>
    <col min="32" max="32" width="3.42578125" style="215" customWidth="1"/>
    <col min="33" max="16384" width="12.42578125" style="215"/>
  </cols>
  <sheetData>
    <row r="1" spans="1:36" ht="15" customHeight="1" x14ac:dyDescent="0.2">
      <c r="A1" s="225" t="s">
        <v>201</v>
      </c>
      <c r="B1" s="225"/>
      <c r="C1" s="225"/>
      <c r="D1" s="225"/>
      <c r="E1" s="225"/>
      <c r="F1" s="225"/>
      <c r="G1" s="225"/>
      <c r="H1" s="225"/>
      <c r="I1" s="225"/>
      <c r="J1" s="225"/>
      <c r="K1" s="225"/>
      <c r="L1" s="225"/>
      <c r="M1" s="225"/>
      <c r="N1" s="225"/>
      <c r="O1" s="225"/>
      <c r="P1" s="225"/>
      <c r="Q1" s="225"/>
      <c r="T1" s="394"/>
      <c r="U1" s="394"/>
      <c r="V1" s="394"/>
      <c r="W1" s="394"/>
      <c r="X1" s="394"/>
      <c r="Y1" s="394"/>
      <c r="Z1" s="394"/>
      <c r="AA1" s="394"/>
      <c r="AB1" s="394"/>
      <c r="AC1" s="394"/>
      <c r="AD1" s="394"/>
      <c r="AE1" s="394"/>
      <c r="AF1" s="394"/>
      <c r="AG1" s="394"/>
      <c r="AH1" s="394"/>
      <c r="AI1" s="394"/>
      <c r="AJ1" s="394"/>
    </row>
    <row r="2" spans="1:36" ht="15" customHeight="1" x14ac:dyDescent="0.2">
      <c r="A2" s="344" t="s">
        <v>17</v>
      </c>
      <c r="B2" s="344"/>
      <c r="C2" s="344"/>
      <c r="D2" s="344"/>
      <c r="E2" s="344"/>
      <c r="F2" s="80"/>
      <c r="G2" s="80"/>
      <c r="H2" s="80"/>
      <c r="I2" s="80"/>
      <c r="J2" s="80"/>
      <c r="K2" s="80"/>
      <c r="L2" s="80"/>
      <c r="M2" s="80"/>
      <c r="N2" s="80"/>
      <c r="O2" s="80"/>
      <c r="P2" s="80"/>
      <c r="Q2" s="80"/>
    </row>
    <row r="3" spans="1:36" ht="15" customHeight="1" x14ac:dyDescent="0.2">
      <c r="A3" s="251"/>
      <c r="B3" s="251"/>
      <c r="C3" s="250"/>
      <c r="K3" s="201"/>
      <c r="L3" s="201"/>
    </row>
    <row r="4" spans="1:36" ht="15" customHeight="1" x14ac:dyDescent="0.2">
      <c r="A4" s="251"/>
      <c r="B4" s="251"/>
      <c r="C4" s="250"/>
      <c r="K4" s="201"/>
      <c r="L4" s="201"/>
    </row>
    <row r="5" spans="1:36" ht="15" customHeight="1" x14ac:dyDescent="0.25">
      <c r="A5" s="395" t="s">
        <v>200</v>
      </c>
      <c r="B5" s="395"/>
      <c r="C5" s="395"/>
      <c r="D5" s="395"/>
      <c r="E5" s="395"/>
      <c r="F5" s="395"/>
      <c r="G5" s="395"/>
      <c r="H5" s="395"/>
      <c r="I5" s="395"/>
      <c r="J5" s="395"/>
      <c r="K5" s="395"/>
      <c r="L5" s="395"/>
      <c r="M5" s="395"/>
      <c r="N5" s="395"/>
      <c r="O5" s="395"/>
      <c r="P5" s="395"/>
      <c r="Q5" s="200"/>
    </row>
    <row r="6" spans="1:36" ht="15" customHeight="1" x14ac:dyDescent="0.2">
      <c r="C6" s="200"/>
      <c r="E6" s="249"/>
    </row>
    <row r="7" spans="1:36" ht="15" customHeight="1" x14ac:dyDescent="0.25">
      <c r="D7" s="248"/>
      <c r="E7" s="248"/>
      <c r="F7" s="248"/>
      <c r="G7" s="248"/>
      <c r="H7" s="248"/>
      <c r="I7" s="248"/>
      <c r="J7" s="248"/>
      <c r="K7" s="248"/>
      <c r="L7" s="248"/>
      <c r="M7" s="248"/>
      <c r="N7" s="248"/>
      <c r="O7" s="396" t="s">
        <v>42</v>
      </c>
      <c r="P7" s="397"/>
    </row>
    <row r="8" spans="1:36" ht="15" customHeight="1" x14ac:dyDescent="0.25">
      <c r="C8" s="200"/>
      <c r="D8" s="232"/>
      <c r="E8" s="232"/>
      <c r="F8" s="232"/>
      <c r="G8" s="232"/>
      <c r="H8" s="232"/>
      <c r="I8" s="232"/>
      <c r="J8" s="232"/>
      <c r="K8" s="232"/>
      <c r="L8" s="232"/>
      <c r="M8" s="232"/>
      <c r="N8" s="232"/>
      <c r="O8" s="242" t="s">
        <v>56</v>
      </c>
      <c r="P8" s="242" t="s">
        <v>56</v>
      </c>
      <c r="Z8" s="247"/>
      <c r="AA8" s="247"/>
      <c r="AB8" s="247"/>
      <c r="AC8" s="247"/>
      <c r="AD8" s="247"/>
      <c r="AE8" s="247"/>
      <c r="AF8" s="247"/>
    </row>
    <row r="9" spans="1:36" ht="15" customHeight="1" x14ac:dyDescent="0.25">
      <c r="A9" s="224"/>
      <c r="B9" s="224"/>
      <c r="C9" s="196"/>
      <c r="D9" s="246">
        <v>2014</v>
      </c>
      <c r="E9" s="246">
        <v>2015</v>
      </c>
      <c r="F9" s="246">
        <v>2016</v>
      </c>
      <c r="G9" s="246">
        <v>2017</v>
      </c>
      <c r="H9" s="246">
        <v>2018</v>
      </c>
      <c r="I9" s="246">
        <v>2019</v>
      </c>
      <c r="J9" s="246">
        <v>2020</v>
      </c>
      <c r="K9" s="246">
        <v>2021</v>
      </c>
      <c r="L9" s="246">
        <v>2022</v>
      </c>
      <c r="M9" s="246">
        <v>2023</v>
      </c>
      <c r="N9" s="246">
        <v>2024</v>
      </c>
      <c r="O9" s="245">
        <v>2019</v>
      </c>
      <c r="P9" s="244">
        <v>2024</v>
      </c>
      <c r="X9" s="235"/>
      <c r="Z9" s="235"/>
      <c r="AA9" s="235"/>
      <c r="AB9" s="235"/>
      <c r="AC9" s="235"/>
      <c r="AD9" s="235"/>
      <c r="AE9" s="235"/>
      <c r="AF9" s="235"/>
    </row>
    <row r="10" spans="1:36" ht="15" customHeight="1" x14ac:dyDescent="0.25">
      <c r="A10" s="237"/>
      <c r="B10" s="237"/>
      <c r="C10" s="202"/>
      <c r="D10" s="398" t="s">
        <v>55</v>
      </c>
      <c r="E10" s="398"/>
      <c r="F10" s="398"/>
      <c r="G10" s="398"/>
      <c r="H10" s="398"/>
      <c r="I10" s="398"/>
      <c r="J10" s="398"/>
      <c r="K10" s="398"/>
      <c r="L10" s="398"/>
      <c r="M10" s="398"/>
      <c r="N10" s="398"/>
      <c r="O10" s="398"/>
      <c r="P10" s="398"/>
      <c r="X10" s="216"/>
      <c r="Z10" s="216"/>
      <c r="AA10" s="216"/>
      <c r="AC10" s="216"/>
      <c r="AD10" s="216"/>
      <c r="AF10" s="216"/>
    </row>
    <row r="11" spans="1:36" ht="15" customHeight="1" x14ac:dyDescent="0.2">
      <c r="D11" s="392" t="s">
        <v>199</v>
      </c>
      <c r="E11" s="393"/>
      <c r="F11" s="393"/>
      <c r="G11" s="393"/>
      <c r="H11" s="393"/>
      <c r="I11" s="393"/>
      <c r="J11" s="393"/>
      <c r="K11" s="393"/>
      <c r="L11" s="393"/>
      <c r="M11" s="393"/>
      <c r="N11" s="393"/>
      <c r="O11" s="393"/>
      <c r="P11" s="393"/>
      <c r="X11" s="216"/>
      <c r="Z11" s="216"/>
      <c r="AA11" s="216"/>
      <c r="AC11" s="216"/>
      <c r="AD11" s="216"/>
      <c r="AF11" s="216"/>
    </row>
    <row r="12" spans="1:36" ht="15" customHeight="1" x14ac:dyDescent="0.2">
      <c r="A12" s="215" t="s">
        <v>30</v>
      </c>
      <c r="D12" s="216">
        <v>3005.6990000000005</v>
      </c>
      <c r="E12" s="216">
        <v>3281.1390000000006</v>
      </c>
      <c r="F12" s="216">
        <v>3422.5709999999999</v>
      </c>
      <c r="G12" s="216">
        <v>3604.654</v>
      </c>
      <c r="H12" s="216">
        <v>3748.3759999999997</v>
      </c>
      <c r="I12" s="216">
        <v>3907.7829999999999</v>
      </c>
      <c r="J12" s="216">
        <v>4082.7950000000001</v>
      </c>
      <c r="K12" s="216">
        <v>4256.5740000000005</v>
      </c>
      <c r="L12" s="216">
        <v>4445.5379999999996</v>
      </c>
      <c r="M12" s="216">
        <v>4643.9260000000004</v>
      </c>
      <c r="N12" s="216">
        <v>4850.0030000000006</v>
      </c>
      <c r="O12" s="216">
        <v>17964.523000000001</v>
      </c>
      <c r="P12" s="216">
        <v>40243.358999999997</v>
      </c>
    </row>
    <row r="13" spans="1:36" ht="15" customHeight="1" x14ac:dyDescent="0.2">
      <c r="A13" s="215" t="s">
        <v>31</v>
      </c>
      <c r="D13" s="216">
        <v>3511.7930000000001</v>
      </c>
      <c r="E13" s="216">
        <v>3750.172</v>
      </c>
      <c r="F13" s="216">
        <v>3978.7820000000002</v>
      </c>
      <c r="G13" s="216">
        <v>4134.8649999999998</v>
      </c>
      <c r="H13" s="216">
        <v>4308.3220000000001</v>
      </c>
      <c r="I13" s="216">
        <v>4568.9769999999999</v>
      </c>
      <c r="J13" s="216">
        <v>4819.6540000000005</v>
      </c>
      <c r="K13" s="216">
        <v>5076.4539999999997</v>
      </c>
      <c r="L13" s="216">
        <v>5391.0609999999997</v>
      </c>
      <c r="M13" s="216">
        <v>5601.0060000000003</v>
      </c>
      <c r="N13" s="216">
        <v>5809.87</v>
      </c>
      <c r="O13" s="216">
        <v>20741.117999999999</v>
      </c>
      <c r="P13" s="216">
        <v>47439.163</v>
      </c>
    </row>
    <row r="14" spans="1:36" s="242" customFormat="1" ht="3" customHeight="1" x14ac:dyDescent="0.25">
      <c r="C14" s="243"/>
      <c r="D14" s="229" t="s">
        <v>43</v>
      </c>
      <c r="E14" s="229" t="s">
        <v>43</v>
      </c>
      <c r="F14" s="229" t="s">
        <v>43</v>
      </c>
      <c r="G14" s="229" t="s">
        <v>43</v>
      </c>
      <c r="H14" s="229" t="s">
        <v>43</v>
      </c>
      <c r="I14" s="229" t="s">
        <v>43</v>
      </c>
      <c r="J14" s="229" t="s">
        <v>43</v>
      </c>
      <c r="K14" s="229" t="s">
        <v>43</v>
      </c>
      <c r="L14" s="229" t="s">
        <v>43</v>
      </c>
      <c r="M14" s="229" t="s">
        <v>43</v>
      </c>
      <c r="N14" s="229" t="s">
        <v>43</v>
      </c>
      <c r="O14" s="229" t="s">
        <v>106</v>
      </c>
      <c r="P14" s="229" t="s">
        <v>106</v>
      </c>
    </row>
    <row r="15" spans="1:36" ht="15" customHeight="1" x14ac:dyDescent="0.2">
      <c r="B15" s="399" t="s">
        <v>150</v>
      </c>
      <c r="C15" s="399"/>
      <c r="D15" s="230">
        <v>-506.0939999999996</v>
      </c>
      <c r="E15" s="230">
        <v>-469.03300000000002</v>
      </c>
      <c r="F15" s="231">
        <v>-556.21100000000024</v>
      </c>
      <c r="G15" s="230">
        <v>-530.21099999999979</v>
      </c>
      <c r="H15" s="230">
        <v>-559.94600000000037</v>
      </c>
      <c r="I15" s="230">
        <v>-661.19399999999996</v>
      </c>
      <c r="J15" s="230">
        <v>-736.85900000000038</v>
      </c>
      <c r="K15" s="230">
        <v>-819.88</v>
      </c>
      <c r="L15" s="230">
        <v>-945.52300000000014</v>
      </c>
      <c r="M15" s="230">
        <v>-957.07999999999993</v>
      </c>
      <c r="N15" s="230">
        <v>-959.86699999999996</v>
      </c>
      <c r="O15" s="230">
        <v>-2776.5949999999975</v>
      </c>
      <c r="P15" s="230">
        <v>-7195.8040000000037</v>
      </c>
    </row>
    <row r="16" spans="1:36" ht="15" customHeight="1" x14ac:dyDescent="0.2">
      <c r="D16" s="239"/>
      <c r="E16" s="239"/>
      <c r="F16" s="241"/>
      <c r="G16" s="241"/>
      <c r="H16" s="241"/>
      <c r="I16" s="241"/>
      <c r="J16" s="241"/>
      <c r="K16" s="241"/>
      <c r="L16" s="241"/>
      <c r="M16" s="241"/>
      <c r="N16" s="241"/>
      <c r="O16" s="238"/>
      <c r="P16" s="238"/>
    </row>
    <row r="17" spans="1:32" ht="15" customHeight="1" x14ac:dyDescent="0.2">
      <c r="A17" s="215" t="s">
        <v>148</v>
      </c>
      <c r="D17" s="239"/>
      <c r="E17" s="239"/>
      <c r="F17" s="219"/>
      <c r="G17" s="219"/>
      <c r="H17" s="219"/>
      <c r="I17" s="219"/>
      <c r="J17" s="219"/>
      <c r="K17" s="219"/>
      <c r="L17" s="219"/>
      <c r="M17" s="219"/>
      <c r="N17" s="219"/>
      <c r="O17" s="238"/>
      <c r="P17" s="238"/>
    </row>
    <row r="18" spans="1:32" ht="15" customHeight="1" x14ac:dyDescent="0.2">
      <c r="A18" s="215" t="s">
        <v>147</v>
      </c>
      <c r="D18" s="216">
        <v>12797.465999999999</v>
      </c>
      <c r="E18" s="216">
        <v>13305.298999999999</v>
      </c>
      <c r="F18" s="216">
        <v>13926.835999999999</v>
      </c>
      <c r="G18" s="216">
        <v>14521.41</v>
      </c>
      <c r="H18" s="216">
        <v>15134.566000000001</v>
      </c>
      <c r="I18" s="216">
        <v>15849.794</v>
      </c>
      <c r="J18" s="216">
        <v>16641.54</v>
      </c>
      <c r="K18" s="216">
        <v>17517.652000000002</v>
      </c>
      <c r="L18" s="216">
        <v>18520.077000000001</v>
      </c>
      <c r="M18" s="216">
        <v>19533.545000000002</v>
      </c>
      <c r="N18" s="216">
        <v>20554.113000000001</v>
      </c>
      <c r="O18" s="229" t="s">
        <v>36</v>
      </c>
      <c r="P18" s="229" t="s">
        <v>36</v>
      </c>
    </row>
    <row r="19" spans="1:32" ht="15" customHeight="1" x14ac:dyDescent="0.2">
      <c r="D19" s="231"/>
      <c r="E19" s="231"/>
      <c r="F19" s="231"/>
      <c r="G19" s="231"/>
      <c r="H19" s="231"/>
      <c r="I19" s="231"/>
      <c r="J19" s="231"/>
      <c r="K19" s="231"/>
      <c r="L19" s="231"/>
      <c r="M19" s="231"/>
      <c r="N19" s="231"/>
      <c r="O19" s="231"/>
      <c r="P19" s="231"/>
    </row>
    <row r="20" spans="1:32" ht="15" customHeight="1" x14ac:dyDescent="0.2">
      <c r="D20" s="392" t="s">
        <v>198</v>
      </c>
      <c r="E20" s="393"/>
      <c r="F20" s="393"/>
      <c r="G20" s="393"/>
      <c r="H20" s="393"/>
      <c r="I20" s="393"/>
      <c r="J20" s="393"/>
      <c r="K20" s="393"/>
      <c r="L20" s="393"/>
      <c r="M20" s="393"/>
      <c r="N20" s="393"/>
      <c r="O20" s="393"/>
      <c r="P20" s="393"/>
    </row>
    <row r="21" spans="1:32" ht="15" customHeight="1" x14ac:dyDescent="0.2">
      <c r="A21" s="215" t="s">
        <v>30</v>
      </c>
      <c r="D21" s="216">
        <v>3005.6990000000005</v>
      </c>
      <c r="E21" s="216">
        <v>3141.7830000000004</v>
      </c>
      <c r="F21" s="216">
        <v>3343.9939999999997</v>
      </c>
      <c r="G21" s="216">
        <v>3531.8249999999998</v>
      </c>
      <c r="H21" s="216">
        <v>3678.8539999999998</v>
      </c>
      <c r="I21" s="216">
        <v>3841.2089999999998</v>
      </c>
      <c r="J21" s="216">
        <v>4018.989</v>
      </c>
      <c r="K21" s="216">
        <v>4191.6950000000006</v>
      </c>
      <c r="L21" s="216">
        <v>4378.0459999999994</v>
      </c>
      <c r="M21" s="216">
        <v>4572.4190000000008</v>
      </c>
      <c r="N21" s="216">
        <v>4774.9630000000006</v>
      </c>
      <c r="O21" s="216">
        <v>17537.664999999997</v>
      </c>
      <c r="P21" s="216">
        <v>39473.777000000002</v>
      </c>
    </row>
    <row r="22" spans="1:32" ht="15" customHeight="1" x14ac:dyDescent="0.2">
      <c r="A22" s="215" t="s">
        <v>31</v>
      </c>
      <c r="D22" s="216">
        <v>3511.7930000000001</v>
      </c>
      <c r="E22" s="216">
        <v>3764.114</v>
      </c>
      <c r="F22" s="216">
        <v>4056.712</v>
      </c>
      <c r="G22" s="216">
        <v>4243.1499999999996</v>
      </c>
      <c r="H22" s="216">
        <v>4431.7269999999999</v>
      </c>
      <c r="I22" s="216">
        <v>4727.7629999999999</v>
      </c>
      <c r="J22" s="216">
        <v>4991.8010000000004</v>
      </c>
      <c r="K22" s="216">
        <v>5260.0020000000004</v>
      </c>
      <c r="L22" s="216">
        <v>5589.6279999999997</v>
      </c>
      <c r="M22" s="216">
        <v>5819.0510000000004</v>
      </c>
      <c r="N22" s="216">
        <v>6044.9859999999999</v>
      </c>
      <c r="O22" s="216">
        <v>21223.467000000001</v>
      </c>
      <c r="P22" s="216">
        <v>48928.934999999998</v>
      </c>
    </row>
    <row r="23" spans="1:32" s="235" customFormat="1" ht="3" customHeight="1" x14ac:dyDescent="0.2">
      <c r="C23" s="240"/>
      <c r="D23" s="229" t="s">
        <v>43</v>
      </c>
      <c r="E23" s="229" t="s">
        <v>106</v>
      </c>
      <c r="F23" s="229" t="s">
        <v>54</v>
      </c>
      <c r="G23" s="229" t="s">
        <v>54</v>
      </c>
      <c r="H23" s="229" t="s">
        <v>54</v>
      </c>
      <c r="I23" s="229" t="s">
        <v>54</v>
      </c>
      <c r="J23" s="229" t="s">
        <v>54</v>
      </c>
      <c r="K23" s="229" t="s">
        <v>106</v>
      </c>
      <c r="L23" s="229" t="s">
        <v>106</v>
      </c>
      <c r="M23" s="229" t="s">
        <v>106</v>
      </c>
      <c r="N23" s="229" t="s">
        <v>106</v>
      </c>
      <c r="O23" s="229" t="s">
        <v>106</v>
      </c>
      <c r="P23" s="229" t="s">
        <v>106</v>
      </c>
    </row>
    <row r="24" spans="1:32" ht="15" customHeight="1" x14ac:dyDescent="0.2">
      <c r="B24" s="399" t="s">
        <v>150</v>
      </c>
      <c r="C24" s="399"/>
      <c r="D24" s="230">
        <v>-506.09399999999999</v>
      </c>
      <c r="E24" s="230">
        <v>-622.33100000000002</v>
      </c>
      <c r="F24" s="230">
        <v>-712.71799999999996</v>
      </c>
      <c r="G24" s="230">
        <v>-711.32500000000005</v>
      </c>
      <c r="H24" s="230">
        <v>-752.87300000000005</v>
      </c>
      <c r="I24" s="230">
        <v>-886.55399999999997</v>
      </c>
      <c r="J24" s="230">
        <v>-972.81200000000001</v>
      </c>
      <c r="K24" s="230">
        <v>-1068.307</v>
      </c>
      <c r="L24" s="230">
        <v>-1211.5820000000001</v>
      </c>
      <c r="M24" s="230">
        <v>-1246.6320000000001</v>
      </c>
      <c r="N24" s="230">
        <v>-1270.0229999999999</v>
      </c>
      <c r="O24" s="230">
        <v>-3685.8020000000001</v>
      </c>
      <c r="P24" s="230">
        <v>-9455.1579999999994</v>
      </c>
    </row>
    <row r="25" spans="1:32" ht="15" customHeight="1" x14ac:dyDescent="0.2">
      <c r="D25" s="239"/>
      <c r="E25" s="239"/>
      <c r="F25" s="239"/>
      <c r="G25" s="239"/>
      <c r="H25" s="239"/>
      <c r="I25" s="239"/>
      <c r="J25" s="239"/>
      <c r="K25" s="239"/>
      <c r="L25" s="239"/>
      <c r="M25" s="239"/>
      <c r="N25" s="239"/>
      <c r="O25" s="239"/>
      <c r="P25" s="239"/>
    </row>
    <row r="26" spans="1:32" ht="15" customHeight="1" x14ac:dyDescent="0.2">
      <c r="A26" s="215" t="s">
        <v>148</v>
      </c>
      <c r="D26" s="239"/>
      <c r="E26" s="239"/>
      <c r="F26" s="219"/>
      <c r="G26" s="219"/>
      <c r="H26" s="219"/>
      <c r="I26" s="219"/>
      <c r="J26" s="219"/>
      <c r="K26" s="219"/>
      <c r="L26" s="219"/>
      <c r="M26" s="219"/>
      <c r="N26" s="219"/>
      <c r="O26" s="238"/>
      <c r="P26" s="238"/>
    </row>
    <row r="27" spans="1:32" ht="15" customHeight="1" x14ac:dyDescent="0.2">
      <c r="A27" s="215" t="s">
        <v>147</v>
      </c>
      <c r="D27" s="216">
        <v>12797.466</v>
      </c>
      <c r="E27" s="216">
        <v>13458.597</v>
      </c>
      <c r="F27" s="216">
        <v>14236.642</v>
      </c>
      <c r="G27" s="216">
        <v>15012.329</v>
      </c>
      <c r="H27" s="216">
        <v>15818.413</v>
      </c>
      <c r="I27" s="216">
        <v>16759.001</v>
      </c>
      <c r="J27" s="216">
        <v>17786.7</v>
      </c>
      <c r="K27" s="216">
        <v>18911.239000000001</v>
      </c>
      <c r="L27" s="216">
        <v>20179.723000000002</v>
      </c>
      <c r="M27" s="216">
        <v>21482.742999999999</v>
      </c>
      <c r="N27" s="216">
        <v>22813.467000000001</v>
      </c>
      <c r="O27" s="229" t="s">
        <v>36</v>
      </c>
      <c r="P27" s="229" t="s">
        <v>36</v>
      </c>
    </row>
    <row r="28" spans="1:32" ht="15" customHeight="1" x14ac:dyDescent="0.2">
      <c r="D28" s="231"/>
      <c r="E28" s="231"/>
      <c r="F28" s="231"/>
      <c r="G28" s="231"/>
      <c r="H28" s="231"/>
      <c r="I28" s="231"/>
      <c r="J28" s="231"/>
      <c r="K28" s="231"/>
      <c r="L28" s="231"/>
      <c r="M28" s="231"/>
      <c r="N28" s="231"/>
      <c r="O28" s="231"/>
      <c r="P28" s="231"/>
    </row>
    <row r="29" spans="1:32" ht="15" customHeight="1" x14ac:dyDescent="0.25">
      <c r="A29" s="237"/>
      <c r="B29" s="237"/>
      <c r="C29" s="202"/>
      <c r="D29" s="398" t="s">
        <v>51</v>
      </c>
      <c r="E29" s="398"/>
      <c r="F29" s="398"/>
      <c r="G29" s="398"/>
      <c r="H29" s="398"/>
      <c r="I29" s="398"/>
      <c r="J29" s="398"/>
      <c r="K29" s="398"/>
      <c r="L29" s="398"/>
      <c r="M29" s="398"/>
      <c r="N29" s="398"/>
      <c r="O29" s="398"/>
      <c r="P29" s="398"/>
      <c r="Q29" s="200"/>
      <c r="R29" s="200"/>
    </row>
    <row r="30" spans="1:32" ht="15" customHeight="1" x14ac:dyDescent="0.2">
      <c r="D30" s="392" t="s">
        <v>199</v>
      </c>
      <c r="E30" s="393"/>
      <c r="F30" s="393"/>
      <c r="G30" s="393"/>
      <c r="H30" s="393"/>
      <c r="I30" s="393"/>
      <c r="J30" s="393"/>
      <c r="K30" s="393"/>
      <c r="L30" s="393"/>
      <c r="M30" s="393"/>
      <c r="N30" s="393"/>
      <c r="O30" s="393"/>
      <c r="P30" s="393"/>
    </row>
    <row r="31" spans="1:32" ht="15" customHeight="1" x14ac:dyDescent="0.2">
      <c r="A31" s="215" t="s">
        <v>30</v>
      </c>
      <c r="D31" s="231">
        <v>17.47757009535999</v>
      </c>
      <c r="E31" s="231">
        <v>18.253661460662208</v>
      </c>
      <c r="F31" s="231">
        <v>18.086149850353095</v>
      </c>
      <c r="G31" s="231">
        <v>18.12403510417041</v>
      </c>
      <c r="H31" s="231">
        <v>18.031488923027265</v>
      </c>
      <c r="I31" s="231">
        <v>18.01953485069193</v>
      </c>
      <c r="J31" s="231">
        <v>18.05120335239571</v>
      </c>
      <c r="K31" s="231">
        <v>18.054195364290027</v>
      </c>
      <c r="L31" s="231">
        <v>18.097163902908761</v>
      </c>
      <c r="M31" s="231">
        <v>18.153813016264618</v>
      </c>
      <c r="N31" s="231">
        <v>18.21770310777859</v>
      </c>
      <c r="O31" s="231">
        <v>18.098074118341479</v>
      </c>
      <c r="P31" s="231">
        <v>18.109295574013657</v>
      </c>
      <c r="S31" s="218"/>
      <c r="T31" s="218"/>
      <c r="U31" s="218"/>
      <c r="V31" s="218"/>
      <c r="W31" s="218"/>
      <c r="X31" s="218"/>
      <c r="Y31" s="218"/>
      <c r="Z31" s="218"/>
      <c r="AA31" s="218"/>
      <c r="AB31" s="218"/>
      <c r="AC31" s="218"/>
      <c r="AD31" s="218"/>
      <c r="AE31" s="218"/>
      <c r="AF31" s="218"/>
    </row>
    <row r="32" spans="1:32" ht="15" customHeight="1" x14ac:dyDescent="0.2">
      <c r="A32" s="215" t="s">
        <v>31</v>
      </c>
      <c r="D32" s="231">
        <v>20.420410798917171</v>
      </c>
      <c r="E32" s="231">
        <v>20.862989988310307</v>
      </c>
      <c r="F32" s="231">
        <v>21.025377552105592</v>
      </c>
      <c r="G32" s="231">
        <v>20.78991171163878</v>
      </c>
      <c r="H32" s="231">
        <v>20.72509812778512</v>
      </c>
      <c r="I32" s="231">
        <v>21.068426850597859</v>
      </c>
      <c r="J32" s="231">
        <v>21.30906754862475</v>
      </c>
      <c r="K32" s="231">
        <v>21.531704200098847</v>
      </c>
      <c r="L32" s="231">
        <v>21.946255892442988</v>
      </c>
      <c r="M32" s="231">
        <v>21.895184295997872</v>
      </c>
      <c r="N32" s="231">
        <v>21.823179646443432</v>
      </c>
      <c r="O32" s="231">
        <v>20.895310766741009</v>
      </c>
      <c r="P32" s="231">
        <v>21.347368755943375</v>
      </c>
      <c r="S32" s="218"/>
      <c r="T32" s="218"/>
      <c r="U32" s="218"/>
      <c r="V32" s="218"/>
      <c r="W32" s="218"/>
      <c r="X32" s="218"/>
      <c r="Y32" s="218"/>
      <c r="Z32" s="218"/>
      <c r="AA32" s="218"/>
      <c r="AB32" s="218"/>
      <c r="AC32" s="218"/>
      <c r="AD32" s="218"/>
      <c r="AE32" s="218"/>
      <c r="AF32" s="218"/>
    </row>
    <row r="33" spans="1:32" s="235" customFormat="1" ht="3" customHeight="1" x14ac:dyDescent="0.2">
      <c r="D33" s="229" t="s">
        <v>43</v>
      </c>
      <c r="E33" s="229" t="s">
        <v>43</v>
      </c>
      <c r="F33" s="229" t="s">
        <v>43</v>
      </c>
      <c r="G33" s="229" t="s">
        <v>43</v>
      </c>
      <c r="H33" s="229" t="s">
        <v>43</v>
      </c>
      <c r="I33" s="229" t="s">
        <v>43</v>
      </c>
      <c r="J33" s="229" t="s">
        <v>43</v>
      </c>
      <c r="K33" s="229" t="s">
        <v>43</v>
      </c>
      <c r="L33" s="229" t="s">
        <v>43</v>
      </c>
      <c r="M33" s="229" t="s">
        <v>43</v>
      </c>
      <c r="N33" s="229" t="s">
        <v>43</v>
      </c>
      <c r="O33" s="229" t="s">
        <v>43</v>
      </c>
      <c r="P33" s="229" t="s">
        <v>43</v>
      </c>
      <c r="S33" s="218"/>
      <c r="T33" s="218"/>
      <c r="U33" s="218"/>
      <c r="V33" s="218"/>
      <c r="W33" s="218"/>
      <c r="X33" s="218"/>
      <c r="Y33" s="218"/>
      <c r="Z33" s="218"/>
      <c r="AA33" s="218"/>
      <c r="AB33" s="218"/>
      <c r="AC33" s="218"/>
      <c r="AD33" s="218"/>
      <c r="AE33" s="218"/>
      <c r="AF33" s="218"/>
    </row>
    <row r="34" spans="1:32" ht="15" customHeight="1" x14ac:dyDescent="0.2">
      <c r="B34" s="399" t="s">
        <v>150</v>
      </c>
      <c r="C34" s="399"/>
      <c r="D34" s="231">
        <v>-2.9428407035571795</v>
      </c>
      <c r="E34" s="231">
        <v>-2.6093285276481017</v>
      </c>
      <c r="F34" s="231">
        <v>-2.9392277017524981</v>
      </c>
      <c r="G34" s="231">
        <v>-2.6658766074683711</v>
      </c>
      <c r="H34" s="231">
        <v>-2.6936092047578555</v>
      </c>
      <c r="I34" s="231">
        <v>-3.0488919999059312</v>
      </c>
      <c r="J34" s="231">
        <v>-3.2578641962290424</v>
      </c>
      <c r="K34" s="231">
        <v>-3.4775088358088202</v>
      </c>
      <c r="L34" s="231">
        <v>-3.8490919895342257</v>
      </c>
      <c r="M34" s="231">
        <v>-3.7413712797332548</v>
      </c>
      <c r="N34" s="231">
        <v>-3.6054765386648415</v>
      </c>
      <c r="O34" s="231">
        <v>-2.7972366483995321</v>
      </c>
      <c r="P34" s="231">
        <v>-3.2380731819297153</v>
      </c>
      <c r="S34" s="218"/>
      <c r="T34" s="218"/>
      <c r="U34" s="218"/>
      <c r="V34" s="218"/>
      <c r="W34" s="218"/>
      <c r="X34" s="218"/>
      <c r="Y34" s="218"/>
      <c r="Z34" s="218"/>
      <c r="AA34" s="218"/>
      <c r="AB34" s="218"/>
      <c r="AC34" s="218"/>
      <c r="AD34" s="218"/>
      <c r="AE34" s="218"/>
      <c r="AF34" s="218"/>
    </row>
    <row r="35" spans="1:32" ht="15" customHeight="1" x14ac:dyDescent="0.2">
      <c r="D35" s="231"/>
      <c r="E35" s="231"/>
      <c r="F35" s="231"/>
      <c r="G35" s="231"/>
      <c r="H35" s="231"/>
      <c r="I35" s="231"/>
      <c r="J35" s="231"/>
      <c r="K35" s="231"/>
      <c r="L35" s="231"/>
      <c r="M35" s="231"/>
      <c r="N35" s="231"/>
      <c r="O35" s="231"/>
      <c r="P35" s="231"/>
      <c r="S35" s="218"/>
      <c r="T35" s="218"/>
      <c r="U35" s="218"/>
      <c r="V35" s="218"/>
      <c r="W35" s="218"/>
      <c r="X35" s="218"/>
      <c r="Y35" s="218"/>
      <c r="Z35" s="218"/>
      <c r="AA35" s="218"/>
      <c r="AB35" s="218"/>
      <c r="AC35" s="218"/>
      <c r="AD35" s="218"/>
      <c r="AE35" s="218"/>
      <c r="AF35" s="218"/>
    </row>
    <row r="36" spans="1:32" ht="15" customHeight="1" x14ac:dyDescent="0.2">
      <c r="A36" s="215" t="s">
        <v>153</v>
      </c>
      <c r="D36" s="231"/>
      <c r="E36" s="231"/>
      <c r="F36" s="231"/>
      <c r="G36" s="231"/>
      <c r="H36" s="231"/>
      <c r="I36" s="231"/>
      <c r="J36" s="231"/>
      <c r="K36" s="231"/>
      <c r="L36" s="231"/>
      <c r="M36" s="231"/>
      <c r="N36" s="231"/>
      <c r="O36" s="231"/>
      <c r="P36" s="231"/>
      <c r="S36" s="218"/>
      <c r="T36" s="218"/>
      <c r="U36" s="218"/>
      <c r="V36" s="218"/>
      <c r="W36" s="218"/>
      <c r="X36" s="218"/>
      <c r="Y36" s="218"/>
      <c r="Z36" s="218"/>
      <c r="AA36" s="218"/>
      <c r="AB36" s="218"/>
      <c r="AC36" s="218"/>
      <c r="AD36" s="218"/>
      <c r="AE36" s="218"/>
      <c r="AF36" s="218"/>
    </row>
    <row r="37" spans="1:32" ht="15" customHeight="1" x14ac:dyDescent="0.2">
      <c r="A37" s="215" t="s">
        <v>147</v>
      </c>
      <c r="D37" s="231">
        <v>74.414839628980218</v>
      </c>
      <c r="E37" s="231">
        <v>74.020156896397054</v>
      </c>
      <c r="F37" s="231">
        <v>73.594628960887022</v>
      </c>
      <c r="G37" s="231">
        <v>73.012983937446222</v>
      </c>
      <c r="H37" s="231">
        <v>72.804531664866346</v>
      </c>
      <c r="I37" s="231">
        <v>73.086431708026737</v>
      </c>
      <c r="J37" s="231">
        <v>73.577003654855872</v>
      </c>
      <c r="K37" s="231">
        <v>74.300860629145859</v>
      </c>
      <c r="L37" s="231">
        <v>75.392645156444686</v>
      </c>
      <c r="M37" s="231">
        <v>76.359598209530162</v>
      </c>
      <c r="N37" s="231">
        <v>77.205875600021756</v>
      </c>
      <c r="O37" s="236" t="s">
        <v>36</v>
      </c>
      <c r="P37" s="236" t="s">
        <v>36</v>
      </c>
      <c r="S37" s="218"/>
      <c r="T37" s="218"/>
      <c r="U37" s="218"/>
      <c r="V37" s="218"/>
      <c r="W37" s="218"/>
      <c r="X37" s="218"/>
      <c r="Y37" s="218"/>
      <c r="Z37" s="218"/>
      <c r="AA37" s="218"/>
      <c r="AB37" s="218"/>
      <c r="AC37" s="218"/>
      <c r="AD37" s="218"/>
      <c r="AE37" s="218"/>
      <c r="AF37" s="218"/>
    </row>
    <row r="38" spans="1:32" ht="15" customHeight="1" x14ac:dyDescent="0.2">
      <c r="D38" s="231"/>
      <c r="E38" s="231"/>
      <c r="F38" s="231"/>
      <c r="G38" s="231"/>
      <c r="H38" s="231"/>
      <c r="I38" s="231"/>
      <c r="J38" s="231"/>
      <c r="K38" s="231"/>
      <c r="L38" s="231"/>
      <c r="M38" s="231"/>
      <c r="N38" s="231"/>
      <c r="O38" s="231"/>
      <c r="P38" s="231"/>
      <c r="S38" s="218"/>
      <c r="T38" s="218"/>
      <c r="U38" s="218"/>
      <c r="V38" s="218"/>
      <c r="W38" s="218"/>
      <c r="X38" s="218"/>
      <c r="Y38" s="218"/>
      <c r="Z38" s="218"/>
      <c r="AA38" s="218"/>
      <c r="AB38" s="218"/>
      <c r="AC38" s="218"/>
      <c r="AD38" s="218"/>
      <c r="AE38" s="218"/>
      <c r="AF38" s="218"/>
    </row>
    <row r="39" spans="1:32" ht="15" customHeight="1" x14ac:dyDescent="0.2">
      <c r="D39" s="392" t="s">
        <v>198</v>
      </c>
      <c r="E39" s="393"/>
      <c r="F39" s="393"/>
      <c r="G39" s="393"/>
      <c r="H39" s="393"/>
      <c r="I39" s="393"/>
      <c r="J39" s="393"/>
      <c r="K39" s="393"/>
      <c r="L39" s="393"/>
      <c r="M39" s="393"/>
      <c r="N39" s="393"/>
      <c r="O39" s="393"/>
      <c r="P39" s="393"/>
      <c r="S39" s="218"/>
      <c r="T39" s="218"/>
      <c r="U39" s="218"/>
      <c r="V39" s="218"/>
      <c r="W39" s="218"/>
      <c r="X39" s="218"/>
      <c r="Y39" s="218"/>
      <c r="Z39" s="218"/>
      <c r="AA39" s="218"/>
      <c r="AB39" s="218"/>
      <c r="AC39" s="218"/>
      <c r="AD39" s="218"/>
      <c r="AE39" s="218"/>
      <c r="AF39" s="218"/>
    </row>
    <row r="40" spans="1:32" ht="15" customHeight="1" x14ac:dyDescent="0.2">
      <c r="A40" s="215" t="s">
        <v>30</v>
      </c>
      <c r="D40" s="234">
        <v>17.478000000000002</v>
      </c>
      <c r="E40" s="234">
        <v>17.478000000000002</v>
      </c>
      <c r="F40" s="234">
        <v>17.670999999999999</v>
      </c>
      <c r="G40" s="234">
        <v>17.757999999999999</v>
      </c>
      <c r="H40" s="234">
        <v>17.696999999999999</v>
      </c>
      <c r="I40" s="234">
        <v>17.713000000000001</v>
      </c>
      <c r="J40" s="234">
        <v>17.768999999999998</v>
      </c>
      <c r="K40" s="234">
        <v>17.779</v>
      </c>
      <c r="L40" s="234">
        <v>17.821999999999999</v>
      </c>
      <c r="M40" s="234">
        <v>17.873999999999999</v>
      </c>
      <c r="N40" s="234">
        <v>17.936</v>
      </c>
      <c r="O40" s="234">
        <v>17.667999999999999</v>
      </c>
      <c r="P40" s="234">
        <v>17.763000000000002</v>
      </c>
      <c r="S40" s="218"/>
      <c r="T40" s="218"/>
      <c r="U40" s="218"/>
      <c r="V40" s="218"/>
      <c r="W40" s="218"/>
      <c r="X40" s="218"/>
      <c r="Y40" s="218"/>
      <c r="Z40" s="218"/>
      <c r="AA40" s="218"/>
      <c r="AB40" s="218"/>
      <c r="AC40" s="218"/>
      <c r="AD40" s="218"/>
      <c r="AE40" s="218"/>
      <c r="AF40" s="218"/>
    </row>
    <row r="41" spans="1:32" ht="15" customHeight="1" x14ac:dyDescent="0.2">
      <c r="A41" s="215" t="s">
        <v>31</v>
      </c>
      <c r="D41" s="234">
        <v>20.420000000000002</v>
      </c>
      <c r="E41" s="234">
        <v>20.940999999999999</v>
      </c>
      <c r="F41" s="234">
        <v>21.437000000000001</v>
      </c>
      <c r="G41" s="234">
        <v>21.334</v>
      </c>
      <c r="H41" s="234">
        <v>21.318999999999999</v>
      </c>
      <c r="I41" s="234">
        <v>21.800999999999998</v>
      </c>
      <c r="J41" s="234">
        <v>22.07</v>
      </c>
      <c r="K41" s="234">
        <v>22.31</v>
      </c>
      <c r="L41" s="234">
        <v>22.754999999999999</v>
      </c>
      <c r="M41" s="234">
        <v>22.748000000000001</v>
      </c>
      <c r="N41" s="234">
        <v>22.706</v>
      </c>
      <c r="O41" s="234">
        <v>21.381</v>
      </c>
      <c r="P41" s="234">
        <v>22.018000000000001</v>
      </c>
      <c r="S41" s="218"/>
      <c r="T41" s="218"/>
      <c r="U41" s="218"/>
      <c r="V41" s="218"/>
      <c r="W41" s="218"/>
      <c r="X41" s="218"/>
      <c r="Y41" s="218"/>
      <c r="Z41" s="218"/>
      <c r="AA41" s="218"/>
      <c r="AB41" s="218"/>
      <c r="AC41" s="218"/>
      <c r="AD41" s="218"/>
      <c r="AE41" s="218"/>
      <c r="AF41" s="218"/>
    </row>
    <row r="42" spans="1:32" s="235" customFormat="1" ht="3" customHeight="1" x14ac:dyDescent="0.2">
      <c r="D42" s="229" t="s">
        <v>43</v>
      </c>
      <c r="E42" s="229" t="s">
        <v>43</v>
      </c>
      <c r="F42" s="229" t="s">
        <v>43</v>
      </c>
      <c r="G42" s="229" t="s">
        <v>43</v>
      </c>
      <c r="H42" s="229" t="s">
        <v>43</v>
      </c>
      <c r="I42" s="229" t="s">
        <v>43</v>
      </c>
      <c r="J42" s="229" t="s">
        <v>43</v>
      </c>
      <c r="K42" s="229" t="s">
        <v>43</v>
      </c>
      <c r="L42" s="229" t="s">
        <v>43</v>
      </c>
      <c r="M42" s="229" t="s">
        <v>43</v>
      </c>
      <c r="N42" s="229" t="s">
        <v>43</v>
      </c>
      <c r="O42" s="229" t="s">
        <v>43</v>
      </c>
      <c r="P42" s="229" t="s">
        <v>43</v>
      </c>
      <c r="S42" s="218"/>
      <c r="T42" s="218"/>
      <c r="U42" s="218"/>
      <c r="V42" s="218"/>
      <c r="W42" s="218"/>
      <c r="X42" s="218"/>
      <c r="Y42" s="218"/>
      <c r="Z42" s="218"/>
      <c r="AA42" s="218"/>
      <c r="AB42" s="218"/>
      <c r="AC42" s="218"/>
      <c r="AD42" s="218"/>
      <c r="AE42" s="218"/>
      <c r="AF42" s="218"/>
    </row>
    <row r="43" spans="1:32" ht="15" customHeight="1" x14ac:dyDescent="0.2">
      <c r="B43" s="399" t="s">
        <v>150</v>
      </c>
      <c r="C43" s="399"/>
      <c r="D43" s="231">
        <v>-2.9430000000000001</v>
      </c>
      <c r="E43" s="231">
        <v>-3.4620000000000002</v>
      </c>
      <c r="F43" s="231">
        <v>-3.766</v>
      </c>
      <c r="G43" s="231">
        <v>-3.577</v>
      </c>
      <c r="H43" s="231">
        <v>-3.6219999999999999</v>
      </c>
      <c r="I43" s="231">
        <v>-4.0880000000000001</v>
      </c>
      <c r="J43" s="231">
        <v>-4.3010000000000002</v>
      </c>
      <c r="K43" s="231">
        <v>-4.5309999999999997</v>
      </c>
      <c r="L43" s="231">
        <v>-4.9320000000000004</v>
      </c>
      <c r="M43" s="231">
        <v>-4.8730000000000002</v>
      </c>
      <c r="N43" s="231">
        <v>-4.7699999999999996</v>
      </c>
      <c r="O43" s="231">
        <v>-3.7130000000000001</v>
      </c>
      <c r="P43" s="231">
        <v>-4.2549999999999999</v>
      </c>
      <c r="S43" s="218"/>
      <c r="T43" s="218"/>
      <c r="U43" s="218"/>
      <c r="V43" s="218"/>
      <c r="W43" s="218"/>
      <c r="X43" s="218"/>
      <c r="Y43" s="218"/>
      <c r="Z43" s="218"/>
      <c r="AA43" s="218"/>
      <c r="AB43" s="218"/>
      <c r="AC43" s="218"/>
      <c r="AD43" s="218"/>
      <c r="AE43" s="218"/>
      <c r="AF43" s="218"/>
    </row>
    <row r="44" spans="1:32" ht="15" customHeight="1" x14ac:dyDescent="0.2">
      <c r="D44" s="231"/>
      <c r="E44" s="231"/>
      <c r="F44" s="231"/>
      <c r="G44" s="231"/>
      <c r="H44" s="231"/>
      <c r="I44" s="231"/>
      <c r="J44" s="231"/>
      <c r="K44" s="231"/>
      <c r="L44" s="231"/>
      <c r="M44" s="231"/>
      <c r="N44" s="231"/>
      <c r="O44" s="231"/>
      <c r="P44" s="231"/>
      <c r="S44" s="218"/>
      <c r="T44" s="218"/>
      <c r="U44" s="218"/>
      <c r="V44" s="218"/>
      <c r="W44" s="218"/>
      <c r="X44" s="218"/>
      <c r="Y44" s="218"/>
      <c r="Z44" s="218"/>
      <c r="AA44" s="218"/>
      <c r="AB44" s="218"/>
      <c r="AC44" s="218"/>
      <c r="AD44" s="218"/>
      <c r="AE44" s="218"/>
      <c r="AF44" s="218"/>
    </row>
    <row r="45" spans="1:32" ht="15" customHeight="1" x14ac:dyDescent="0.2">
      <c r="A45" s="215" t="s">
        <v>153</v>
      </c>
      <c r="D45" s="231"/>
      <c r="E45" s="231"/>
      <c r="F45" s="231"/>
      <c r="G45" s="231"/>
      <c r="H45" s="231"/>
      <c r="I45" s="231"/>
      <c r="J45" s="231"/>
      <c r="K45" s="231"/>
      <c r="L45" s="231"/>
      <c r="M45" s="231"/>
      <c r="N45" s="231"/>
      <c r="O45" s="231"/>
      <c r="P45" s="231"/>
      <c r="S45" s="218"/>
      <c r="T45" s="218"/>
      <c r="U45" s="218"/>
      <c r="V45" s="218"/>
      <c r="W45" s="218"/>
      <c r="X45" s="218"/>
      <c r="Y45" s="218"/>
      <c r="Z45" s="218"/>
      <c r="AA45" s="218"/>
      <c r="AB45" s="218"/>
      <c r="AC45" s="218"/>
      <c r="AD45" s="218"/>
      <c r="AE45" s="218"/>
      <c r="AF45" s="218"/>
    </row>
    <row r="46" spans="1:32" ht="15" customHeight="1" x14ac:dyDescent="0.2">
      <c r="A46" s="215" t="s">
        <v>147</v>
      </c>
      <c r="D46" s="234">
        <v>74.415000000000006</v>
      </c>
      <c r="E46" s="234">
        <v>74.873000000000005</v>
      </c>
      <c r="F46" s="234">
        <v>75.231999999999999</v>
      </c>
      <c r="G46" s="234">
        <v>75.480999999999995</v>
      </c>
      <c r="H46" s="234">
        <v>76.093999999999994</v>
      </c>
      <c r="I46" s="234">
        <v>77.278999999999996</v>
      </c>
      <c r="J46" s="234">
        <v>78.64</v>
      </c>
      <c r="K46" s="234">
        <v>80.212000000000003</v>
      </c>
      <c r="L46" s="234">
        <v>82.149000000000001</v>
      </c>
      <c r="M46" s="234">
        <v>83.978999999999999</v>
      </c>
      <c r="N46" s="234">
        <v>85.692999999999998</v>
      </c>
      <c r="O46" s="233" t="s">
        <v>36</v>
      </c>
      <c r="P46" s="233" t="s">
        <v>36</v>
      </c>
      <c r="S46" s="218"/>
      <c r="T46" s="218"/>
      <c r="U46" s="218"/>
      <c r="V46" s="218"/>
      <c r="W46" s="218"/>
      <c r="X46" s="218"/>
      <c r="Y46" s="218"/>
      <c r="Z46" s="218"/>
      <c r="AA46" s="218"/>
      <c r="AB46" s="218"/>
      <c r="AC46" s="218"/>
      <c r="AD46" s="218"/>
      <c r="AE46" s="218"/>
      <c r="AF46" s="218"/>
    </row>
    <row r="47" spans="1:32" ht="15" customHeight="1" x14ac:dyDescent="0.2">
      <c r="D47" s="230"/>
      <c r="E47" s="230"/>
      <c r="F47" s="230"/>
      <c r="G47" s="230"/>
      <c r="H47" s="230"/>
      <c r="I47" s="230"/>
      <c r="J47" s="230"/>
      <c r="K47" s="230"/>
      <c r="L47" s="230"/>
      <c r="M47" s="230"/>
      <c r="N47" s="230"/>
      <c r="O47" s="229"/>
      <c r="P47" s="229"/>
      <c r="S47" s="218"/>
      <c r="T47" s="218"/>
      <c r="U47" s="218"/>
      <c r="V47" s="218"/>
      <c r="W47" s="218"/>
      <c r="X47" s="218"/>
      <c r="Y47" s="218"/>
      <c r="Z47" s="218"/>
      <c r="AA47" s="218"/>
      <c r="AB47" s="218"/>
      <c r="AC47" s="218"/>
      <c r="AD47" s="218"/>
      <c r="AE47" s="218"/>
      <c r="AF47" s="218"/>
    </row>
    <row r="48" spans="1:32" ht="15" customHeight="1" x14ac:dyDescent="0.25">
      <c r="A48" s="232" t="s">
        <v>53</v>
      </c>
      <c r="D48" s="230"/>
      <c r="E48" s="230"/>
      <c r="F48" s="230"/>
      <c r="G48" s="230"/>
      <c r="H48" s="230"/>
      <c r="I48" s="230"/>
      <c r="J48" s="230"/>
      <c r="K48" s="230"/>
      <c r="L48" s="230"/>
      <c r="M48" s="230"/>
      <c r="N48" s="230"/>
      <c r="O48" s="229"/>
      <c r="P48" s="229"/>
      <c r="S48" s="218"/>
      <c r="T48" s="218"/>
      <c r="U48" s="218"/>
      <c r="V48" s="218"/>
      <c r="W48" s="218"/>
      <c r="X48" s="218"/>
      <c r="Y48" s="218"/>
      <c r="Z48" s="218"/>
      <c r="AA48" s="218"/>
      <c r="AB48" s="218"/>
      <c r="AC48" s="218"/>
      <c r="AD48" s="218"/>
      <c r="AE48" s="218"/>
      <c r="AF48" s="218"/>
    </row>
    <row r="49" spans="1:32" ht="15" customHeight="1" x14ac:dyDescent="0.2">
      <c r="A49" s="215" t="s">
        <v>197</v>
      </c>
      <c r="D49" s="230"/>
      <c r="E49" s="230"/>
      <c r="F49" s="230"/>
      <c r="G49" s="230"/>
      <c r="H49" s="230"/>
      <c r="I49" s="230"/>
      <c r="J49" s="230"/>
      <c r="K49" s="230"/>
      <c r="L49" s="230"/>
      <c r="M49" s="230"/>
      <c r="N49" s="230"/>
      <c r="O49" s="229"/>
      <c r="P49" s="229"/>
      <c r="S49" s="218"/>
      <c r="T49" s="218"/>
      <c r="U49" s="218"/>
      <c r="V49" s="218"/>
      <c r="W49" s="218"/>
      <c r="X49" s="218"/>
      <c r="Y49" s="218"/>
      <c r="Z49" s="218"/>
      <c r="AA49" s="218"/>
      <c r="AB49" s="218"/>
      <c r="AC49" s="218"/>
      <c r="AD49" s="218"/>
      <c r="AE49" s="218"/>
      <c r="AF49" s="218"/>
    </row>
    <row r="50" spans="1:32" ht="15" customHeight="1" x14ac:dyDescent="0.2">
      <c r="A50" s="215" t="s">
        <v>196</v>
      </c>
      <c r="D50" s="230"/>
      <c r="E50" s="230"/>
      <c r="F50" s="230"/>
      <c r="G50" s="230"/>
      <c r="H50" s="230"/>
      <c r="I50" s="230"/>
      <c r="J50" s="230"/>
      <c r="K50" s="230"/>
      <c r="L50" s="230"/>
      <c r="M50" s="230"/>
      <c r="N50" s="230"/>
      <c r="O50" s="229"/>
      <c r="P50" s="229"/>
      <c r="S50" s="218"/>
      <c r="T50" s="218"/>
      <c r="U50" s="218"/>
      <c r="V50" s="218"/>
      <c r="W50" s="218"/>
      <c r="X50" s="218"/>
      <c r="Y50" s="218"/>
      <c r="Z50" s="218"/>
      <c r="AA50" s="218"/>
      <c r="AB50" s="218"/>
      <c r="AC50" s="218"/>
      <c r="AD50" s="218"/>
      <c r="AE50" s="218"/>
      <c r="AF50" s="218"/>
    </row>
    <row r="51" spans="1:32" ht="15" customHeight="1" x14ac:dyDescent="0.2">
      <c r="B51" s="215" t="s">
        <v>142</v>
      </c>
      <c r="D51" s="229">
        <v>0</v>
      </c>
      <c r="E51" s="230">
        <v>-153.298</v>
      </c>
      <c r="F51" s="230">
        <v>-156.50700000000001</v>
      </c>
      <c r="G51" s="230">
        <v>-181.114</v>
      </c>
      <c r="H51" s="230">
        <v>-192.92699999999999</v>
      </c>
      <c r="I51" s="230">
        <v>-225.36</v>
      </c>
      <c r="J51" s="230">
        <v>-235.953</v>
      </c>
      <c r="K51" s="230">
        <v>-248.42699999999999</v>
      </c>
      <c r="L51" s="230">
        <v>-266.05900000000003</v>
      </c>
      <c r="M51" s="230">
        <v>-289.55200000000002</v>
      </c>
      <c r="N51" s="230">
        <v>-310.15600000000001</v>
      </c>
      <c r="O51" s="230">
        <v>-909.20699999999999</v>
      </c>
      <c r="P51" s="230">
        <v>-2259.3539999999998</v>
      </c>
      <c r="S51" s="218"/>
      <c r="T51" s="218"/>
      <c r="U51" s="218"/>
      <c r="V51" s="218"/>
      <c r="W51" s="218"/>
      <c r="X51" s="218"/>
      <c r="Y51" s="218"/>
      <c r="Z51" s="218"/>
      <c r="AA51" s="218"/>
      <c r="AB51" s="218"/>
      <c r="AC51" s="218"/>
      <c r="AD51" s="218"/>
      <c r="AE51" s="218"/>
      <c r="AF51" s="218"/>
    </row>
    <row r="52" spans="1:32" ht="15" customHeight="1" x14ac:dyDescent="0.2">
      <c r="B52" s="215" t="s">
        <v>141</v>
      </c>
      <c r="D52" s="229">
        <v>0</v>
      </c>
      <c r="E52" s="231">
        <v>-0.85299999999999998</v>
      </c>
      <c r="F52" s="231">
        <v>-0.82699999999999996</v>
      </c>
      <c r="G52" s="231">
        <v>-0.91100000000000003</v>
      </c>
      <c r="H52" s="231">
        <v>-0.92800000000000005</v>
      </c>
      <c r="I52" s="231">
        <v>-1.0389999999999999</v>
      </c>
      <c r="J52" s="231">
        <v>-1.0429999999999999</v>
      </c>
      <c r="K52" s="231">
        <v>-1.054</v>
      </c>
      <c r="L52" s="231">
        <v>-1.083</v>
      </c>
      <c r="M52" s="231">
        <v>-1.1319999999999999</v>
      </c>
      <c r="N52" s="231">
        <v>-1.165</v>
      </c>
      <c r="O52" s="231">
        <v>-0.91600000000000004</v>
      </c>
      <c r="P52" s="231">
        <v>-1.0169999999999999</v>
      </c>
      <c r="S52" s="218"/>
      <c r="T52" s="218"/>
      <c r="U52" s="218"/>
      <c r="V52" s="218"/>
      <c r="W52" s="218"/>
      <c r="X52" s="218"/>
      <c r="Y52" s="218"/>
      <c r="Z52" s="218"/>
      <c r="AA52" s="218"/>
      <c r="AB52" s="218"/>
      <c r="AC52" s="218"/>
      <c r="AD52" s="218"/>
      <c r="AE52" s="218"/>
      <c r="AF52" s="218"/>
    </row>
    <row r="53" spans="1:32" ht="15" customHeight="1" x14ac:dyDescent="0.2">
      <c r="D53" s="230"/>
      <c r="E53" s="230"/>
      <c r="F53" s="230"/>
      <c r="G53" s="230"/>
      <c r="H53" s="230"/>
      <c r="I53" s="230"/>
      <c r="J53" s="230"/>
      <c r="K53" s="230"/>
      <c r="L53" s="230"/>
      <c r="M53" s="230"/>
      <c r="N53" s="230"/>
      <c r="O53" s="229"/>
      <c r="P53" s="229"/>
    </row>
    <row r="54" spans="1:32" ht="15" customHeight="1" x14ac:dyDescent="0.2">
      <c r="A54" s="215" t="s">
        <v>195</v>
      </c>
      <c r="D54" s="230"/>
      <c r="E54" s="230"/>
      <c r="F54" s="230"/>
      <c r="G54" s="230"/>
      <c r="H54" s="230"/>
      <c r="I54" s="230"/>
      <c r="J54" s="230"/>
      <c r="K54" s="230"/>
      <c r="L54" s="230"/>
      <c r="M54" s="230"/>
      <c r="N54" s="230"/>
      <c r="O54" s="229"/>
      <c r="P54" s="229"/>
    </row>
    <row r="55" spans="1:32" ht="15" customHeight="1" x14ac:dyDescent="0.2">
      <c r="A55" s="215" t="s">
        <v>194</v>
      </c>
      <c r="D55" s="230"/>
      <c r="E55" s="230"/>
      <c r="F55" s="230"/>
      <c r="G55" s="230"/>
      <c r="H55" s="230"/>
      <c r="I55" s="230"/>
      <c r="J55" s="230"/>
      <c r="K55" s="230"/>
      <c r="L55" s="230"/>
      <c r="M55" s="230"/>
      <c r="N55" s="230"/>
      <c r="O55" s="229"/>
      <c r="P55" s="229"/>
    </row>
    <row r="56" spans="1:32" ht="15" customHeight="1" x14ac:dyDescent="0.2">
      <c r="B56" s="215" t="s">
        <v>193</v>
      </c>
      <c r="D56" s="229">
        <v>0</v>
      </c>
      <c r="E56" s="230">
        <v>-139.35599999999999</v>
      </c>
      <c r="F56" s="230">
        <v>-78.576999999999998</v>
      </c>
      <c r="G56" s="230">
        <v>-72.828999999999994</v>
      </c>
      <c r="H56" s="230">
        <v>-69.522000000000006</v>
      </c>
      <c r="I56" s="230">
        <v>-66.573999999999998</v>
      </c>
      <c r="J56" s="230">
        <v>-63.805999999999997</v>
      </c>
      <c r="K56" s="230">
        <v>-64.879000000000005</v>
      </c>
      <c r="L56" s="230">
        <v>-67.492000000000004</v>
      </c>
      <c r="M56" s="230">
        <v>-71.507000000000005</v>
      </c>
      <c r="N56" s="230">
        <v>-75.040000000000006</v>
      </c>
      <c r="O56" s="230">
        <v>-426.858</v>
      </c>
      <c r="P56" s="230">
        <v>-769.58199999999999</v>
      </c>
    </row>
    <row r="57" spans="1:32" ht="15" customHeight="1" x14ac:dyDescent="0.2">
      <c r="B57" s="215" t="s">
        <v>192</v>
      </c>
      <c r="D57" s="230">
        <v>0</v>
      </c>
      <c r="E57" s="230">
        <v>0.129</v>
      </c>
      <c r="F57" s="230">
        <v>7.1999999999999995E-2</v>
      </c>
      <c r="G57" s="230">
        <v>7.0999999999999994E-2</v>
      </c>
      <c r="H57" s="230">
        <v>7.0999999999999994E-2</v>
      </c>
      <c r="I57" s="229">
        <v>20.998999999999999</v>
      </c>
      <c r="J57" s="230">
        <v>21.067</v>
      </c>
      <c r="K57" s="230">
        <v>21.135999999999999</v>
      </c>
      <c r="L57" s="230">
        <v>21.291</v>
      </c>
      <c r="M57" s="230">
        <v>21.364000000000001</v>
      </c>
      <c r="N57" s="230">
        <v>21.439</v>
      </c>
      <c r="O57" s="229">
        <v>21.341999999999999</v>
      </c>
      <c r="P57" s="230">
        <v>127.639</v>
      </c>
    </row>
    <row r="58" spans="1:32" ht="3" customHeight="1" x14ac:dyDescent="0.2">
      <c r="D58" s="229" t="s">
        <v>191</v>
      </c>
      <c r="E58" s="229" t="s">
        <v>83</v>
      </c>
      <c r="F58" s="229" t="s">
        <v>83</v>
      </c>
      <c r="G58" s="229" t="s">
        <v>83</v>
      </c>
      <c r="H58" s="229" t="s">
        <v>83</v>
      </c>
      <c r="I58" s="229" t="s">
        <v>83</v>
      </c>
      <c r="J58" s="229" t="s">
        <v>83</v>
      </c>
      <c r="K58" s="229" t="s">
        <v>83</v>
      </c>
      <c r="L58" s="229" t="s">
        <v>83</v>
      </c>
      <c r="M58" s="229" t="s">
        <v>83</v>
      </c>
      <c r="N58" s="229" t="s">
        <v>83</v>
      </c>
      <c r="O58" s="229" t="s">
        <v>54</v>
      </c>
      <c r="P58" s="229" t="s">
        <v>54</v>
      </c>
    </row>
    <row r="59" spans="1:32" ht="15" customHeight="1" x14ac:dyDescent="0.2">
      <c r="A59" s="224"/>
      <c r="B59" s="224"/>
      <c r="C59" s="224" t="s">
        <v>190</v>
      </c>
      <c r="D59" s="195">
        <v>0</v>
      </c>
      <c r="E59" s="228">
        <v>-139.48500000000001</v>
      </c>
      <c r="F59" s="228">
        <v>-78.649000000000001</v>
      </c>
      <c r="G59" s="228">
        <v>-72.900000000000006</v>
      </c>
      <c r="H59" s="228">
        <v>-69.593000000000004</v>
      </c>
      <c r="I59" s="228">
        <v>-87.572999999999993</v>
      </c>
      <c r="J59" s="228">
        <v>-84.873000000000005</v>
      </c>
      <c r="K59" s="228">
        <v>-86.015000000000001</v>
      </c>
      <c r="L59" s="228">
        <v>-88.783000000000001</v>
      </c>
      <c r="M59" s="228">
        <v>-92.870999999999995</v>
      </c>
      <c r="N59" s="228">
        <v>-96.478999999999999</v>
      </c>
      <c r="O59" s="228">
        <v>-448.2</v>
      </c>
      <c r="P59" s="228">
        <v>-897.221</v>
      </c>
    </row>
    <row r="60" spans="1:32" ht="15" customHeight="1" x14ac:dyDescent="0.2">
      <c r="D60" s="217"/>
      <c r="E60" s="217"/>
      <c r="F60" s="217"/>
      <c r="G60" s="217"/>
      <c r="H60" s="217"/>
      <c r="I60" s="217"/>
      <c r="J60" s="217"/>
      <c r="K60" s="217"/>
      <c r="L60" s="217"/>
      <c r="M60" s="217"/>
      <c r="N60" s="217"/>
      <c r="O60" s="217"/>
      <c r="P60" s="220"/>
      <c r="Q60" s="220"/>
    </row>
    <row r="61" spans="1:32" ht="15" customHeight="1" x14ac:dyDescent="0.2">
      <c r="A61" s="399" t="s">
        <v>1</v>
      </c>
      <c r="B61" s="399"/>
      <c r="C61" s="401"/>
      <c r="D61" s="401"/>
      <c r="E61" s="401"/>
      <c r="F61" s="401"/>
      <c r="G61" s="401"/>
      <c r="H61" s="401"/>
      <c r="I61" s="401"/>
      <c r="J61" s="401"/>
      <c r="K61" s="401"/>
      <c r="L61" s="401"/>
      <c r="M61" s="401"/>
      <c r="N61" s="401"/>
      <c r="O61" s="401"/>
      <c r="P61" s="401"/>
    </row>
    <row r="62" spans="1:32" ht="15" customHeight="1" x14ac:dyDescent="0.2">
      <c r="C62" s="200"/>
      <c r="D62" s="200"/>
      <c r="E62" s="200"/>
      <c r="F62" s="200"/>
      <c r="G62" s="200"/>
      <c r="H62" s="200"/>
      <c r="I62" s="200"/>
      <c r="J62" s="200"/>
      <c r="K62" s="200"/>
      <c r="L62" s="200"/>
      <c r="M62" s="200"/>
      <c r="N62" s="200"/>
      <c r="O62" s="200"/>
      <c r="P62" s="200"/>
    </row>
    <row r="63" spans="1:32" ht="15" customHeight="1" x14ac:dyDescent="0.2">
      <c r="A63" s="403" t="s">
        <v>189</v>
      </c>
      <c r="B63" s="403"/>
      <c r="C63" s="403"/>
      <c r="D63" s="403"/>
      <c r="E63" s="403"/>
      <c r="F63" s="403"/>
      <c r="G63" s="403"/>
      <c r="H63" s="403"/>
      <c r="I63" s="403"/>
      <c r="J63" s="403"/>
      <c r="K63" s="403"/>
      <c r="L63" s="403"/>
      <c r="M63" s="403"/>
      <c r="N63" s="403"/>
      <c r="O63" s="403"/>
      <c r="P63" s="403"/>
      <c r="Q63" s="222"/>
    </row>
    <row r="64" spans="1:32" ht="15" customHeight="1" x14ac:dyDescent="0.2">
      <c r="A64" s="403"/>
      <c r="B64" s="403"/>
      <c r="C64" s="403"/>
      <c r="D64" s="403"/>
      <c r="E64" s="403"/>
      <c r="F64" s="403"/>
      <c r="G64" s="403"/>
      <c r="H64" s="403"/>
      <c r="I64" s="403"/>
      <c r="J64" s="403"/>
      <c r="K64" s="403"/>
      <c r="L64" s="403"/>
      <c r="M64" s="403"/>
      <c r="N64" s="403"/>
      <c r="O64" s="403"/>
      <c r="P64" s="403"/>
      <c r="Q64" s="222"/>
    </row>
    <row r="65" spans="1:17" ht="15" customHeight="1" x14ac:dyDescent="0.2">
      <c r="A65" s="403"/>
      <c r="B65" s="403"/>
      <c r="C65" s="403"/>
      <c r="D65" s="403"/>
      <c r="E65" s="403"/>
      <c r="F65" s="403"/>
      <c r="G65" s="403"/>
      <c r="H65" s="403"/>
      <c r="I65" s="403"/>
      <c r="J65" s="403"/>
      <c r="K65" s="403"/>
      <c r="L65" s="403"/>
      <c r="M65" s="403"/>
      <c r="N65" s="403"/>
      <c r="O65" s="403"/>
      <c r="P65" s="403"/>
      <c r="Q65" s="222"/>
    </row>
    <row r="66" spans="1:17" ht="15" customHeight="1" x14ac:dyDescent="0.2">
      <c r="A66" s="403"/>
      <c r="B66" s="403"/>
      <c r="C66" s="403"/>
      <c r="D66" s="403"/>
      <c r="E66" s="403"/>
      <c r="F66" s="403"/>
      <c r="G66" s="403"/>
      <c r="H66" s="403"/>
      <c r="I66" s="403"/>
      <c r="J66" s="403"/>
      <c r="K66" s="403"/>
      <c r="L66" s="403"/>
      <c r="M66" s="403"/>
      <c r="N66" s="403"/>
      <c r="O66" s="403"/>
      <c r="P66" s="403"/>
      <c r="Q66" s="222"/>
    </row>
    <row r="67" spans="1:17" ht="15" customHeight="1" x14ac:dyDescent="0.2">
      <c r="A67" s="403"/>
      <c r="B67" s="403"/>
      <c r="C67" s="403"/>
      <c r="D67" s="403"/>
      <c r="E67" s="403"/>
      <c r="F67" s="403"/>
      <c r="G67" s="403"/>
      <c r="H67" s="403"/>
      <c r="I67" s="403"/>
      <c r="J67" s="403"/>
      <c r="K67" s="403"/>
      <c r="L67" s="403"/>
      <c r="M67" s="403"/>
      <c r="N67" s="403"/>
      <c r="O67" s="403"/>
      <c r="P67" s="403"/>
      <c r="Q67" s="222"/>
    </row>
    <row r="68" spans="1:17" ht="15" customHeight="1" x14ac:dyDescent="0.2">
      <c r="A68" s="403"/>
      <c r="B68" s="403"/>
      <c r="C68" s="403"/>
      <c r="D68" s="403"/>
      <c r="E68" s="403"/>
      <c r="F68" s="403"/>
      <c r="G68" s="403"/>
      <c r="H68" s="403"/>
      <c r="I68" s="403"/>
      <c r="J68" s="403"/>
      <c r="K68" s="403"/>
      <c r="L68" s="403"/>
      <c r="M68" s="403"/>
      <c r="N68" s="403"/>
      <c r="O68" s="403"/>
      <c r="P68" s="403"/>
      <c r="Q68" s="222"/>
    </row>
    <row r="69" spans="1:17" ht="15" customHeight="1" x14ac:dyDescent="0.2">
      <c r="A69" s="81"/>
      <c r="B69" s="81"/>
      <c r="C69" s="81"/>
      <c r="D69" s="81"/>
      <c r="E69" s="81"/>
      <c r="F69" s="81"/>
      <c r="G69" s="81"/>
      <c r="H69" s="81"/>
      <c r="I69" s="81"/>
      <c r="J69" s="81"/>
      <c r="K69" s="81"/>
      <c r="L69" s="81"/>
      <c r="M69" s="81"/>
      <c r="N69" s="81"/>
      <c r="O69" s="81"/>
      <c r="P69" s="81"/>
      <c r="Q69" s="222"/>
    </row>
    <row r="70" spans="1:17" s="226" customFormat="1" ht="15" customHeight="1" x14ac:dyDescent="0.2">
      <c r="A70" s="402" t="s">
        <v>188</v>
      </c>
      <c r="B70" s="402"/>
      <c r="C70" s="402"/>
      <c r="D70" s="402"/>
      <c r="E70" s="402"/>
      <c r="F70" s="402"/>
      <c r="G70" s="402"/>
      <c r="H70" s="402"/>
      <c r="I70" s="402"/>
      <c r="J70" s="402"/>
      <c r="K70" s="402"/>
      <c r="L70" s="402"/>
      <c r="M70" s="402"/>
      <c r="N70" s="402"/>
      <c r="O70" s="402"/>
      <c r="P70" s="402"/>
      <c r="Q70" s="227"/>
    </row>
    <row r="71" spans="1:17" ht="15" customHeight="1" x14ac:dyDescent="0.2">
      <c r="B71" s="225"/>
      <c r="C71" s="225"/>
      <c r="D71" s="225"/>
      <c r="E71" s="225"/>
      <c r="F71" s="225"/>
      <c r="G71" s="225"/>
      <c r="H71" s="225"/>
      <c r="I71" s="225"/>
      <c r="J71" s="225"/>
      <c r="K71" s="225"/>
      <c r="L71" s="225"/>
      <c r="M71" s="225"/>
      <c r="N71" s="225"/>
      <c r="O71" s="225"/>
      <c r="P71" s="225"/>
      <c r="Q71" s="222"/>
    </row>
    <row r="72" spans="1:17" ht="15" customHeight="1" x14ac:dyDescent="0.2">
      <c r="A72" s="399" t="s">
        <v>187</v>
      </c>
      <c r="B72" s="400"/>
      <c r="C72" s="400"/>
      <c r="D72" s="400"/>
      <c r="E72" s="400"/>
      <c r="F72" s="400"/>
      <c r="G72" s="400"/>
      <c r="H72" s="400"/>
      <c r="I72" s="400"/>
      <c r="J72" s="400"/>
      <c r="K72" s="400"/>
      <c r="L72" s="400"/>
      <c r="M72" s="400"/>
      <c r="N72" s="400"/>
      <c r="O72" s="400"/>
      <c r="P72" s="400"/>
      <c r="Q72" s="222"/>
    </row>
    <row r="73" spans="1:17" ht="15" customHeight="1" x14ac:dyDescent="0.2">
      <c r="A73" s="224"/>
      <c r="B73" s="223"/>
      <c r="C73" s="223"/>
      <c r="D73" s="223"/>
      <c r="E73" s="223"/>
      <c r="F73" s="223"/>
      <c r="G73" s="223"/>
      <c r="H73" s="223"/>
      <c r="I73" s="223"/>
      <c r="J73" s="223"/>
      <c r="K73" s="223"/>
      <c r="L73" s="223"/>
      <c r="M73" s="223"/>
      <c r="N73" s="223"/>
      <c r="O73" s="223"/>
      <c r="P73" s="223"/>
      <c r="Q73" s="222"/>
    </row>
    <row r="74" spans="1:17" ht="15" customHeight="1" x14ac:dyDescent="0.2">
      <c r="B74" s="221"/>
      <c r="C74" s="221"/>
      <c r="D74" s="221"/>
      <c r="E74" s="221"/>
      <c r="F74" s="221"/>
      <c r="G74" s="221"/>
      <c r="H74" s="221"/>
      <c r="I74" s="221"/>
      <c r="J74" s="221"/>
      <c r="K74" s="221"/>
      <c r="L74" s="221"/>
      <c r="M74" s="221"/>
      <c r="N74" s="221"/>
      <c r="O74" s="221"/>
      <c r="P74" s="221"/>
    </row>
    <row r="75" spans="1:17" ht="15" customHeight="1" x14ac:dyDescent="0.2">
      <c r="D75" s="217"/>
      <c r="E75" s="217"/>
      <c r="F75" s="217"/>
      <c r="G75" s="217"/>
      <c r="H75" s="217"/>
      <c r="I75" s="217"/>
      <c r="J75" s="217"/>
      <c r="K75" s="217"/>
      <c r="L75" s="217"/>
      <c r="M75" s="217"/>
      <c r="N75" s="217"/>
      <c r="O75" s="217"/>
      <c r="P75" s="220"/>
      <c r="Q75" s="220"/>
    </row>
    <row r="76" spans="1:17" ht="15" customHeight="1" x14ac:dyDescent="0.2">
      <c r="D76" s="217"/>
      <c r="E76" s="217"/>
      <c r="F76" s="217"/>
      <c r="G76" s="217"/>
      <c r="H76" s="217"/>
      <c r="I76" s="217"/>
      <c r="J76" s="217"/>
      <c r="K76" s="217"/>
      <c r="L76" s="217"/>
      <c r="M76" s="217"/>
      <c r="N76" s="217"/>
      <c r="O76" s="217"/>
      <c r="P76" s="217"/>
    </row>
    <row r="77" spans="1:17" ht="15" customHeight="1" x14ac:dyDescent="0.2">
      <c r="D77" s="217"/>
      <c r="E77" s="217"/>
      <c r="F77" s="217"/>
      <c r="G77" s="217"/>
      <c r="H77" s="217"/>
      <c r="I77" s="217"/>
      <c r="J77" s="217"/>
      <c r="K77" s="217"/>
      <c r="L77" s="217"/>
      <c r="M77" s="217"/>
      <c r="N77" s="217"/>
      <c r="O77" s="217"/>
      <c r="P77" s="217"/>
    </row>
    <row r="78" spans="1:17" ht="15" customHeight="1" x14ac:dyDescent="0.2">
      <c r="D78" s="219"/>
      <c r="E78" s="217"/>
      <c r="F78" s="217"/>
      <c r="G78" s="217"/>
      <c r="H78" s="217"/>
      <c r="I78" s="217"/>
      <c r="J78" s="217"/>
      <c r="K78" s="217"/>
      <c r="L78" s="217"/>
      <c r="M78" s="217"/>
      <c r="N78" s="217"/>
      <c r="O78" s="217"/>
    </row>
    <row r="79" spans="1:17" ht="15" customHeight="1" x14ac:dyDescent="0.2">
      <c r="D79" s="218"/>
      <c r="E79" s="218"/>
      <c r="F79" s="218"/>
      <c r="G79" s="218"/>
      <c r="H79" s="218"/>
      <c r="I79" s="218"/>
      <c r="J79" s="218"/>
      <c r="K79" s="218"/>
      <c r="L79" s="218"/>
      <c r="M79" s="218"/>
      <c r="N79" s="218"/>
      <c r="O79" s="218"/>
      <c r="P79" s="218"/>
    </row>
    <row r="80" spans="1:17" ht="15" customHeight="1" x14ac:dyDescent="0.2">
      <c r="D80" s="218"/>
      <c r="E80" s="218"/>
      <c r="F80" s="218"/>
      <c r="G80" s="218"/>
      <c r="H80" s="218"/>
      <c r="I80" s="218"/>
      <c r="J80" s="218"/>
      <c r="K80" s="218"/>
      <c r="L80" s="218"/>
      <c r="M80" s="218"/>
      <c r="N80" s="218"/>
      <c r="O80" s="218"/>
      <c r="P80" s="218"/>
    </row>
    <row r="81" spans="4:16" ht="15" customHeight="1" x14ac:dyDescent="0.2">
      <c r="D81" s="218"/>
      <c r="E81" s="218"/>
      <c r="F81" s="218"/>
      <c r="G81" s="218"/>
      <c r="H81" s="218"/>
      <c r="I81" s="218"/>
      <c r="J81" s="218"/>
      <c r="K81" s="218"/>
      <c r="L81" s="218"/>
      <c r="M81" s="218"/>
      <c r="N81" s="218"/>
      <c r="O81" s="218"/>
      <c r="P81" s="218"/>
    </row>
    <row r="82" spans="4:16" ht="15" customHeight="1" x14ac:dyDescent="0.2">
      <c r="D82" s="217"/>
      <c r="E82" s="217"/>
      <c r="F82" s="217"/>
      <c r="G82" s="217"/>
      <c r="H82" s="217"/>
      <c r="I82" s="217"/>
      <c r="J82" s="217"/>
      <c r="K82" s="217"/>
      <c r="L82" s="217"/>
      <c r="M82" s="217"/>
      <c r="N82" s="217"/>
      <c r="O82" s="217"/>
      <c r="P82" s="217"/>
    </row>
    <row r="83" spans="4:16" ht="15" customHeight="1" x14ac:dyDescent="0.2">
      <c r="D83" s="216"/>
      <c r="E83" s="216"/>
      <c r="F83" s="216"/>
      <c r="G83" s="216"/>
      <c r="H83" s="216"/>
      <c r="I83" s="216"/>
      <c r="J83" s="216"/>
      <c r="K83" s="216"/>
      <c r="L83" s="216"/>
      <c r="M83" s="216"/>
      <c r="N83" s="216"/>
      <c r="O83" s="216"/>
      <c r="P83" s="216"/>
    </row>
  </sheetData>
  <mergeCells count="18">
    <mergeCell ref="A72:P72"/>
    <mergeCell ref="B15:C15"/>
    <mergeCell ref="D20:P20"/>
    <mergeCell ref="B24:C24"/>
    <mergeCell ref="D29:P29"/>
    <mergeCell ref="D30:P30"/>
    <mergeCell ref="B34:C34"/>
    <mergeCell ref="D39:P39"/>
    <mergeCell ref="B43:C43"/>
    <mergeCell ref="A61:P61"/>
    <mergeCell ref="A70:P70"/>
    <mergeCell ref="A63:P68"/>
    <mergeCell ref="D11:P11"/>
    <mergeCell ref="T1:AJ1"/>
    <mergeCell ref="A5:P5"/>
    <mergeCell ref="O7:P7"/>
    <mergeCell ref="D10:P10"/>
    <mergeCell ref="A2:E2"/>
  </mergeCells>
  <hyperlinks>
    <hyperlink ref="A2" r:id="rId1"/>
  </hyperlinks>
  <pageMargins left="0.7" right="0.7" top="0.75" bottom="0.75" header="0.3" footer="0.3"/>
  <pageSetup scale="86"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J34"/>
  <sheetViews>
    <sheetView zoomScale="75" zoomScaleNormal="75" zoomScalePageLayoutView="75" workbookViewId="0">
      <selection activeCell="P14" sqref="P14"/>
    </sheetView>
  </sheetViews>
  <sheetFormatPr defaultColWidth="9.140625" defaultRowHeight="15" customHeight="1" x14ac:dyDescent="0.2"/>
  <cols>
    <col min="1" max="1" width="12.85546875" style="2" customWidth="1"/>
    <col min="2" max="2" width="18.85546875" style="2" customWidth="1"/>
    <col min="3" max="3" width="18.85546875" style="257" customWidth="1"/>
    <col min="4" max="5" width="18.85546875" style="257" hidden="1" customWidth="1"/>
    <col min="6" max="6" width="18.85546875" style="257" customWidth="1"/>
    <col min="7" max="7" width="18.85546875" style="265" customWidth="1"/>
    <col min="8" max="8" width="18.85546875" style="257" customWidth="1"/>
    <col min="9" max="9" width="18.85546875" style="3" customWidth="1"/>
    <col min="10" max="10" width="18.85546875" style="19" customWidth="1"/>
    <col min="11" max="11" width="18.85546875" style="257" customWidth="1"/>
    <col min="12" max="12" width="18.85546875" style="265" customWidth="1"/>
    <col min="13" max="13" width="18.85546875" style="257" customWidth="1"/>
    <col min="14" max="14" width="18.85546875" style="3" customWidth="1"/>
    <col min="15" max="18" width="18.85546875" style="19" customWidth="1"/>
    <col min="19" max="19" width="18.85546875" style="3" customWidth="1"/>
    <col min="20" max="23" width="18.85546875" style="19" customWidth="1"/>
    <col min="24" max="24" width="18.85546875" style="3" customWidth="1"/>
    <col min="25" max="28" width="18.85546875" style="19" customWidth="1"/>
    <col min="29" max="29" width="18.85546875" style="3" customWidth="1"/>
    <col min="30" max="30" width="19.42578125" style="1" customWidth="1"/>
    <col min="31" max="31" width="23" style="1" customWidth="1"/>
    <col min="32" max="35" width="18.85546875" style="19" customWidth="1"/>
    <col min="36" max="36" width="18.85546875" style="19" hidden="1" customWidth="1"/>
    <col min="37" max="16384" width="9.140625" style="1"/>
  </cols>
  <sheetData>
    <row r="1" spans="1:36" ht="15" customHeight="1" x14ac:dyDescent="0.2">
      <c r="A1" s="2" t="s">
        <v>18</v>
      </c>
    </row>
    <row r="2" spans="1:36" ht="15" customHeight="1" x14ac:dyDescent="0.2">
      <c r="A2" s="16" t="s">
        <v>17</v>
      </c>
    </row>
    <row r="5" spans="1:36" ht="15" customHeight="1" x14ac:dyDescent="0.25">
      <c r="A5" s="4" t="s">
        <v>7</v>
      </c>
      <c r="B5" s="4"/>
      <c r="C5" s="4"/>
      <c r="D5" s="4"/>
      <c r="E5" s="4"/>
      <c r="F5" s="4"/>
      <c r="G5" s="4"/>
      <c r="H5" s="4"/>
      <c r="K5" s="4"/>
      <c r="L5" s="4"/>
      <c r="M5" s="4"/>
    </row>
    <row r="6" spans="1:36" ht="15" customHeight="1" x14ac:dyDescent="0.25">
      <c r="A6" s="333" t="s">
        <v>8</v>
      </c>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F6" s="1"/>
      <c r="AG6" s="1"/>
      <c r="AH6" s="1"/>
      <c r="AI6" s="1"/>
      <c r="AJ6" s="1"/>
    </row>
    <row r="7" spans="1:36" ht="15" customHeight="1" x14ac:dyDescent="0.25">
      <c r="A7" s="4"/>
      <c r="B7" s="4"/>
      <c r="C7" s="4"/>
      <c r="D7" s="4"/>
      <c r="E7" s="4"/>
      <c r="F7" s="4"/>
      <c r="G7" s="4"/>
      <c r="H7" s="4"/>
      <c r="I7" s="19"/>
      <c r="K7" s="4"/>
      <c r="L7" s="4"/>
      <c r="M7" s="4"/>
      <c r="N7" s="19"/>
      <c r="S7" s="19"/>
      <c r="X7" s="19"/>
      <c r="AC7" s="19"/>
    </row>
    <row r="8" spans="1:36" ht="15" customHeight="1" x14ac:dyDescent="0.2">
      <c r="A8" s="330" t="s">
        <v>20</v>
      </c>
      <c r="B8" s="330"/>
      <c r="C8" s="330"/>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F8" s="1"/>
      <c r="AG8" s="1"/>
      <c r="AH8" s="1"/>
      <c r="AI8" s="1"/>
      <c r="AJ8" s="1"/>
    </row>
    <row r="9" spans="1:36" ht="15" customHeight="1" x14ac:dyDescent="0.2">
      <c r="A9" s="330"/>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F9" s="1"/>
      <c r="AG9" s="1"/>
      <c r="AH9" s="1"/>
      <c r="AI9" s="1"/>
      <c r="AJ9" s="1"/>
    </row>
    <row r="10" spans="1:36" ht="15" customHeight="1" x14ac:dyDescent="0.25">
      <c r="A10" s="4"/>
      <c r="B10" s="4"/>
      <c r="C10" s="4"/>
      <c r="D10" s="4"/>
      <c r="E10" s="4"/>
      <c r="F10" s="4"/>
      <c r="G10" s="4"/>
      <c r="H10" s="4"/>
      <c r="I10" s="19"/>
      <c r="K10" s="4"/>
      <c r="L10" s="4"/>
      <c r="M10" s="4"/>
      <c r="N10" s="19"/>
      <c r="S10" s="19"/>
      <c r="X10" s="19"/>
      <c r="AC10" s="19"/>
    </row>
    <row r="11" spans="1:36" ht="15" customHeight="1" x14ac:dyDescent="0.2">
      <c r="A11" s="17" t="s">
        <v>0</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F11" s="17"/>
      <c r="AG11" s="17"/>
      <c r="AH11" s="17"/>
      <c r="AI11" s="17"/>
      <c r="AJ11" s="17"/>
    </row>
    <row r="13" spans="1:36" s="11" customFormat="1" ht="75" x14ac:dyDescent="0.2">
      <c r="A13" s="15"/>
      <c r="B13" s="267" t="s">
        <v>3</v>
      </c>
      <c r="C13" s="267" t="s">
        <v>219</v>
      </c>
      <c r="D13" s="267" t="s">
        <v>239</v>
      </c>
      <c r="E13" s="267" t="s">
        <v>240</v>
      </c>
      <c r="F13" s="267" t="s">
        <v>244</v>
      </c>
      <c r="G13" s="267" t="s">
        <v>259</v>
      </c>
      <c r="H13" s="267" t="s">
        <v>253</v>
      </c>
      <c r="I13" s="267" t="s">
        <v>4</v>
      </c>
      <c r="J13" s="267" t="s">
        <v>220</v>
      </c>
      <c r="K13" s="267" t="s">
        <v>245</v>
      </c>
      <c r="L13" s="267" t="s">
        <v>260</v>
      </c>
      <c r="M13" s="267" t="s">
        <v>254</v>
      </c>
      <c r="N13" s="267" t="s">
        <v>5</v>
      </c>
      <c r="O13" s="267" t="s">
        <v>222</v>
      </c>
      <c r="P13" s="267" t="s">
        <v>246</v>
      </c>
      <c r="Q13" s="267" t="s">
        <v>261</v>
      </c>
      <c r="R13" s="267" t="s">
        <v>255</v>
      </c>
      <c r="S13" s="267" t="s">
        <v>11</v>
      </c>
      <c r="T13" s="267" t="s">
        <v>221</v>
      </c>
      <c r="U13" s="267" t="s">
        <v>247</v>
      </c>
      <c r="V13" s="267" t="s">
        <v>262</v>
      </c>
      <c r="W13" s="267" t="s">
        <v>256</v>
      </c>
      <c r="X13" s="267" t="s">
        <v>10</v>
      </c>
      <c r="Y13" s="267" t="s">
        <v>223</v>
      </c>
      <c r="Z13" s="267" t="s">
        <v>248</v>
      </c>
      <c r="AA13" s="267" t="s">
        <v>263</v>
      </c>
      <c r="AB13" s="267" t="s">
        <v>257</v>
      </c>
      <c r="AC13" s="267" t="s">
        <v>9</v>
      </c>
      <c r="AD13" s="267" t="s">
        <v>224</v>
      </c>
      <c r="AE13" s="268" t="s">
        <v>225</v>
      </c>
      <c r="AF13" s="268" t="s">
        <v>249</v>
      </c>
      <c r="AG13" s="268" t="s">
        <v>264</v>
      </c>
      <c r="AH13" s="267" t="s">
        <v>258</v>
      </c>
      <c r="AI13" s="267" t="s">
        <v>210</v>
      </c>
      <c r="AJ13" s="267"/>
    </row>
    <row r="14" spans="1:36" ht="15" customHeight="1" x14ac:dyDescent="0.25">
      <c r="A14" s="2">
        <v>2013</v>
      </c>
      <c r="B14" s="3">
        <v>4.6150000000000002</v>
      </c>
      <c r="C14" s="99">
        <v>861.048</v>
      </c>
      <c r="D14" s="316">
        <v>232.95699999999999</v>
      </c>
      <c r="E14" s="316">
        <v>232.95699999999999</v>
      </c>
      <c r="F14" s="99">
        <v>861.048</v>
      </c>
      <c r="H14" s="322">
        <f>F14/AI14</f>
        <v>0.24922840466531881</v>
      </c>
      <c r="I14" s="3">
        <v>4.8570000000000002</v>
      </c>
      <c r="J14" s="99">
        <v>807.84100000000001</v>
      </c>
      <c r="K14" s="99">
        <v>807.84100000000001</v>
      </c>
      <c r="L14" s="99"/>
      <c r="M14" s="322">
        <f>K14/AI14</f>
        <v>0.23382775832849714</v>
      </c>
      <c r="N14" s="3">
        <v>1.3280000000000001</v>
      </c>
      <c r="O14" s="28">
        <v>220.88499999999999</v>
      </c>
      <c r="P14" s="28">
        <v>220.88499999999999</v>
      </c>
      <c r="Q14" s="28"/>
      <c r="R14" s="254">
        <f>P14/AI14</f>
        <v>6.3934665854283312E-2</v>
      </c>
      <c r="S14" s="3">
        <v>3.4649999999999999</v>
      </c>
      <c r="T14" s="259">
        <v>576.34699999999998</v>
      </c>
      <c r="U14" s="28">
        <v>576.34699999999998</v>
      </c>
      <c r="V14" s="28"/>
      <c r="W14" s="254">
        <f>U14/AI14</f>
        <v>0.16682234131389015</v>
      </c>
      <c r="X14" s="3">
        <v>3.762</v>
      </c>
      <c r="Y14" s="318">
        <v>626</v>
      </c>
      <c r="Z14" s="28">
        <v>626</v>
      </c>
      <c r="AA14" s="28"/>
      <c r="AB14" s="254">
        <f>Z14/AI14</f>
        <v>0.18119429035371962</v>
      </c>
      <c r="AC14" s="3">
        <v>2.7429999999999999</v>
      </c>
      <c r="AD14" s="269">
        <v>362.73400000000004</v>
      </c>
      <c r="AE14" s="99">
        <v>2031.623</v>
      </c>
      <c r="AF14" s="28">
        <v>362.73400000000004</v>
      </c>
      <c r="AG14" s="28"/>
      <c r="AH14" s="254">
        <f>AF14/AI14</f>
        <v>0.10499253948429095</v>
      </c>
      <c r="AI14" s="28">
        <f>F14+K14+P14+U14+Z14+AF14</f>
        <v>3454.855</v>
      </c>
      <c r="AJ14" s="28">
        <f>AH14+AB14+W14+R14+M14+H14</f>
        <v>1</v>
      </c>
    </row>
    <row r="15" spans="1:36" ht="15" customHeight="1" x14ac:dyDescent="0.25">
      <c r="A15" s="2">
        <v>2014</v>
      </c>
      <c r="B15" s="3">
        <v>4.8559999999999999</v>
      </c>
      <c r="C15" s="99">
        <v>934.56499999999994</v>
      </c>
      <c r="D15" s="315">
        <v>234.65699999999998</v>
      </c>
      <c r="E15" s="316">
        <v>232.95699999999999</v>
      </c>
      <c r="F15" s="99">
        <v>941.38497321394073</v>
      </c>
      <c r="G15" s="325">
        <f>(F15-F14)/F14</f>
        <v>9.3301387627566318E-2</v>
      </c>
      <c r="H15" s="322">
        <f t="shared" ref="H15:H25" si="0">F15/AI15</f>
        <v>0.26897159671764309</v>
      </c>
      <c r="I15" s="3">
        <v>4.915</v>
      </c>
      <c r="J15" s="99">
        <v>845.22699999999998</v>
      </c>
      <c r="K15" s="319">
        <v>839.10365443604928</v>
      </c>
      <c r="L15" s="325">
        <f>(K15-K14)/K14</f>
        <v>3.8699019282320744E-2</v>
      </c>
      <c r="M15" s="322">
        <f t="shared" ref="M15:M25" si="1">K15/AI15</f>
        <v>0.23974787803839501</v>
      </c>
      <c r="N15" s="3">
        <v>1.3440000000000001</v>
      </c>
      <c r="O15" s="28">
        <v>231.16399999999999</v>
      </c>
      <c r="P15" s="28">
        <v>229.48930544582092</v>
      </c>
      <c r="Q15" s="325">
        <f>(P15-P14)/P14</f>
        <v>3.8953778870547691E-2</v>
      </c>
      <c r="R15" s="254">
        <f t="shared" ref="R15:R25" si="2">P15/AI15</f>
        <v>6.5569460605100799E-2</v>
      </c>
      <c r="S15" s="3">
        <v>3.351</v>
      </c>
      <c r="T15" s="259">
        <v>576.33400000000006</v>
      </c>
      <c r="U15" s="28">
        <v>572.15868113033071</v>
      </c>
      <c r="V15" s="325">
        <f>(U15-U14)/U14</f>
        <v>-7.2670090582049951E-3</v>
      </c>
      <c r="W15" s="254">
        <f t="shared" ref="W15:W25" si="3">U15/AI15</f>
        <v>0.16347662053079273</v>
      </c>
      <c r="X15" s="3">
        <v>3.4529999999999998</v>
      </c>
      <c r="Y15" s="259">
        <v>593.82399999999996</v>
      </c>
      <c r="Z15" s="28">
        <v>589.52197278581082</v>
      </c>
      <c r="AA15" s="325">
        <f>(Z15-Z14)/Z14</f>
        <v>-5.8271608968353331E-2</v>
      </c>
      <c r="AB15" s="254">
        <f t="shared" ref="AB15:AB25" si="4">Z15/AI15</f>
        <v>0.16843764329378011</v>
      </c>
      <c r="AC15" s="3">
        <v>2.5009999999999999</v>
      </c>
      <c r="AD15" s="269">
        <v>330.67899999999997</v>
      </c>
      <c r="AE15" s="99">
        <v>2110.471</v>
      </c>
      <c r="AF15" s="28">
        <v>328.28335742381432</v>
      </c>
      <c r="AG15" s="325">
        <f>(AF15-AF14)/AF14</f>
        <v>-9.4974947416524805E-2</v>
      </c>
      <c r="AH15" s="254">
        <f t="shared" ref="AH15:AH25" si="5">AF15/AI15</f>
        <v>9.3796800814288248E-2</v>
      </c>
      <c r="AI15" s="28">
        <f t="shared" ref="AI15:AI25" si="6">F15+K15+P15+U15+Z15+AF15</f>
        <v>3499.9419444357668</v>
      </c>
      <c r="AJ15" s="28">
        <f t="shared" ref="AJ15:AJ25" si="7">AH15+AB15+W15+R15+M15+H15</f>
        <v>1</v>
      </c>
    </row>
    <row r="16" spans="1:36" ht="15" customHeight="1" x14ac:dyDescent="0.25">
      <c r="A16" s="2">
        <v>2015</v>
      </c>
      <c r="B16" s="3">
        <v>5.0380000000000003</v>
      </c>
      <c r="C16" s="99">
        <v>1008.992</v>
      </c>
      <c r="D16" s="315">
        <v>236.65699999999998</v>
      </c>
      <c r="E16" s="316">
        <v>232.95699999999999</v>
      </c>
      <c r="F16" s="99">
        <v>1025.0175772524544</v>
      </c>
      <c r="G16" s="325">
        <f t="shared" ref="G16:G25" si="8">(F16-F15)/F15</f>
        <v>8.8839960715526758E-2</v>
      </c>
      <c r="H16" s="322">
        <f t="shared" si="0"/>
        <v>0.27529512971155229</v>
      </c>
      <c r="I16" s="3">
        <v>4.9370000000000003</v>
      </c>
      <c r="J16" s="99">
        <v>887.49300000000005</v>
      </c>
      <c r="K16" s="99">
        <v>873.61754269258893</v>
      </c>
      <c r="L16" s="325">
        <f t="shared" ref="L16:L25" si="9">(K16-K15)/K15</f>
        <v>4.1131853107868994E-2</v>
      </c>
      <c r="M16" s="322">
        <f t="shared" si="1"/>
        <v>0.23463271271748129</v>
      </c>
      <c r="N16" s="3">
        <v>1.395</v>
      </c>
      <c r="O16" s="28">
        <v>250.79900000000001</v>
      </c>
      <c r="P16" s="28">
        <v>246.8778977296256</v>
      </c>
      <c r="Q16" s="325">
        <f t="shared" ref="Q16:Q25" si="10">(P16-P15)/P15</f>
        <v>7.5770817511624206E-2</v>
      </c>
      <c r="R16" s="254">
        <f t="shared" si="2"/>
        <v>6.6305480400219038E-2</v>
      </c>
      <c r="S16" s="3">
        <v>3.2789999999999999</v>
      </c>
      <c r="T16" s="259">
        <v>589.38800000000003</v>
      </c>
      <c r="U16" s="28">
        <v>580.17324784815162</v>
      </c>
      <c r="V16" s="325">
        <f t="shared" ref="V16:V25" si="11">(U16-U15)/U15</f>
        <v>1.4007594365233956E-2</v>
      </c>
      <c r="W16" s="254">
        <f t="shared" si="3"/>
        <v>0.15582061524218316</v>
      </c>
      <c r="X16" s="3">
        <v>3.3279999999999998</v>
      </c>
      <c r="Y16" s="259">
        <v>598.25599999999997</v>
      </c>
      <c r="Z16" s="28">
        <v>588.90260162175639</v>
      </c>
      <c r="AA16" s="325">
        <f t="shared" ref="AA16:AA25" si="12">(Z16-Z15)/Z15</f>
        <v>-1.050632873152401E-3</v>
      </c>
      <c r="AB16" s="254">
        <f t="shared" si="4"/>
        <v>0.1581651102369365</v>
      </c>
      <c r="AC16" s="3">
        <v>2.8860000000000001</v>
      </c>
      <c r="AD16" s="269">
        <v>415.24400000000026</v>
      </c>
      <c r="AE16" s="99">
        <v>2311.7290000000003</v>
      </c>
      <c r="AF16" s="28">
        <v>408.75189201249094</v>
      </c>
      <c r="AG16" s="325">
        <f t="shared" ref="AG16:AG25" si="13">(AF16-AF15)/AF15</f>
        <v>0.24511914103763602</v>
      </c>
      <c r="AH16" s="254">
        <f t="shared" si="5"/>
        <v>0.10978095169162783</v>
      </c>
      <c r="AI16" s="28">
        <f t="shared" si="6"/>
        <v>3723.3407591570676</v>
      </c>
      <c r="AJ16" s="28">
        <f t="shared" si="7"/>
        <v>1</v>
      </c>
    </row>
    <row r="17" spans="1:36" ht="15" customHeight="1" x14ac:dyDescent="0.25">
      <c r="A17" s="2">
        <v>2016</v>
      </c>
      <c r="B17" s="3">
        <v>5.38</v>
      </c>
      <c r="C17" s="99">
        <v>1127.394</v>
      </c>
      <c r="D17" s="315">
        <v>238.75699999999998</v>
      </c>
      <c r="E17" s="316">
        <v>232.95699999999999</v>
      </c>
      <c r="F17" s="99">
        <v>1155.4630651064358</v>
      </c>
      <c r="G17" s="325">
        <f t="shared" si="8"/>
        <v>0.12726170823688576</v>
      </c>
      <c r="H17" s="322">
        <f t="shared" si="0"/>
        <v>0.29344469378970139</v>
      </c>
      <c r="I17" s="3">
        <v>4.9379999999999997</v>
      </c>
      <c r="J17" s="99">
        <v>934.53200000000004</v>
      </c>
      <c r="K17" s="99">
        <v>911.82989870035237</v>
      </c>
      <c r="L17" s="325">
        <f t="shared" si="9"/>
        <v>4.3740371661938705E-2</v>
      </c>
      <c r="M17" s="322">
        <f t="shared" si="1"/>
        <v>0.23157092034592375</v>
      </c>
      <c r="N17" s="3">
        <v>1.5169999999999999</v>
      </c>
      <c r="O17" s="28">
        <v>287.02199999999999</v>
      </c>
      <c r="P17" s="28">
        <v>280.04952338151344</v>
      </c>
      <c r="Q17" s="325">
        <f t="shared" si="10"/>
        <v>0.13436450146791415</v>
      </c>
      <c r="R17" s="254">
        <f t="shared" si="2"/>
        <v>7.1122175270111374E-2</v>
      </c>
      <c r="S17" s="3">
        <v>3.0779999999999998</v>
      </c>
      <c r="T17" s="259">
        <v>582.40800000000013</v>
      </c>
      <c r="U17" s="28">
        <v>568.25986444795353</v>
      </c>
      <c r="V17" s="325">
        <f t="shared" si="11"/>
        <v>-2.0534182581469471E-2</v>
      </c>
      <c r="W17" s="254">
        <f t="shared" si="3"/>
        <v>0.14431689506280018</v>
      </c>
      <c r="X17" s="3">
        <v>3.2210000000000001</v>
      </c>
      <c r="Y17" s="259">
        <v>609.56399999999996</v>
      </c>
      <c r="Z17" s="28">
        <v>594.75617782096447</v>
      </c>
      <c r="AA17" s="325">
        <f t="shared" si="12"/>
        <v>9.9398035992507728E-3</v>
      </c>
      <c r="AB17" s="254">
        <f t="shared" si="4"/>
        <v>0.15104597433768202</v>
      </c>
      <c r="AC17" s="3">
        <v>2.891</v>
      </c>
      <c r="AD17" s="269">
        <v>437.86199999999997</v>
      </c>
      <c r="AE17" s="99">
        <v>2499.788</v>
      </c>
      <c r="AF17" s="28">
        <v>427.2252454755253</v>
      </c>
      <c r="AG17" s="325">
        <f t="shared" si="13"/>
        <v>4.5194539337985097E-2</v>
      </c>
      <c r="AH17" s="254">
        <f t="shared" si="5"/>
        <v>0.10849934119378132</v>
      </c>
      <c r="AI17" s="28">
        <f t="shared" si="6"/>
        <v>3937.5837749327447</v>
      </c>
      <c r="AJ17" s="28">
        <f t="shared" si="7"/>
        <v>1</v>
      </c>
    </row>
    <row r="18" spans="1:36" ht="15" customHeight="1" x14ac:dyDescent="0.25">
      <c r="A18" s="2">
        <v>2017</v>
      </c>
      <c r="B18" s="3">
        <v>5.38</v>
      </c>
      <c r="C18" s="99">
        <v>1186.6510000000001</v>
      </c>
      <c r="D18" s="315">
        <v>240.95699999999997</v>
      </c>
      <c r="E18" s="316">
        <v>232.95699999999999</v>
      </c>
      <c r="F18" s="99">
        <v>1227.4019025270757</v>
      </c>
      <c r="G18" s="325">
        <f t="shared" si="8"/>
        <v>6.2259746410858394E-2</v>
      </c>
      <c r="H18" s="322">
        <f t="shared" si="0"/>
        <v>0.30100109036865202</v>
      </c>
      <c r="I18" s="3">
        <v>4.9740000000000002</v>
      </c>
      <c r="J18" s="99">
        <v>989.22500000000002</v>
      </c>
      <c r="K18" s="99">
        <v>956.38179561083518</v>
      </c>
      <c r="L18" s="325">
        <f t="shared" si="9"/>
        <v>4.8859877235856636E-2</v>
      </c>
      <c r="M18" s="322">
        <f t="shared" si="1"/>
        <v>0.23453765445115921</v>
      </c>
      <c r="N18" s="3">
        <v>1.7090000000000001</v>
      </c>
      <c r="O18" s="28">
        <v>339.84699999999998</v>
      </c>
      <c r="P18" s="28">
        <v>328.56375859178195</v>
      </c>
      <c r="Q18" s="325">
        <f t="shared" si="10"/>
        <v>0.17323448590261381</v>
      </c>
      <c r="R18" s="254">
        <f t="shared" si="2"/>
        <v>8.0575115117655846E-2</v>
      </c>
      <c r="S18" s="3">
        <v>2.907</v>
      </c>
      <c r="T18" s="259">
        <v>578.197</v>
      </c>
      <c r="U18" s="28">
        <v>559.00031345426783</v>
      </c>
      <c r="V18" s="325">
        <f t="shared" si="11"/>
        <v>-1.6294571503270017E-2</v>
      </c>
      <c r="W18" s="254">
        <f t="shared" si="3"/>
        <v>0.13708607060142727</v>
      </c>
      <c r="X18" s="3">
        <v>3.0979999999999999</v>
      </c>
      <c r="Y18" s="259">
        <v>616.24699999999996</v>
      </c>
      <c r="Z18" s="28">
        <v>595.78701751349831</v>
      </c>
      <c r="AA18" s="325">
        <f t="shared" si="12"/>
        <v>1.7332139303043146E-3</v>
      </c>
      <c r="AB18" s="254">
        <f t="shared" si="4"/>
        <v>0.14610743353894565</v>
      </c>
      <c r="AC18" s="3">
        <v>2.722</v>
      </c>
      <c r="AD18" s="269">
        <v>424.69800000000043</v>
      </c>
      <c r="AE18" s="99">
        <v>2600.5740000000005</v>
      </c>
      <c r="AF18" s="28">
        <v>410.59762524433864</v>
      </c>
      <c r="AG18" s="325">
        <f t="shared" si="13"/>
        <v>-3.8920032014211133E-2</v>
      </c>
      <c r="AH18" s="254">
        <f t="shared" si="5"/>
        <v>0.10069263592215978</v>
      </c>
      <c r="AI18" s="28">
        <f t="shared" si="6"/>
        <v>4077.7324129417984</v>
      </c>
      <c r="AJ18" s="28">
        <f t="shared" si="7"/>
        <v>0.99999999999999978</v>
      </c>
    </row>
    <row r="19" spans="1:36" ht="15" customHeight="1" x14ac:dyDescent="0.25">
      <c r="A19" s="2">
        <v>2018</v>
      </c>
      <c r="B19" s="3">
        <v>5.298</v>
      </c>
      <c r="C19" s="99">
        <v>1227.5410000000002</v>
      </c>
      <c r="D19" s="315">
        <v>243.35699999999997</v>
      </c>
      <c r="E19" s="316">
        <v>232.95699999999999</v>
      </c>
      <c r="F19" s="99">
        <v>1282.3426432217107</v>
      </c>
      <c r="G19" s="325">
        <f t="shared" si="8"/>
        <v>4.4761818098471656E-2</v>
      </c>
      <c r="H19" s="322">
        <f t="shared" si="0"/>
        <v>0.30304935296495722</v>
      </c>
      <c r="I19" s="3">
        <v>5.0469999999999997</v>
      </c>
      <c r="J19" s="99">
        <v>1049.2629999999999</v>
      </c>
      <c r="K19" s="99">
        <v>1004.4221480828577</v>
      </c>
      <c r="L19" s="325">
        <f t="shared" si="9"/>
        <v>5.0231353934690304E-2</v>
      </c>
      <c r="M19" s="322">
        <f t="shared" si="1"/>
        <v>0.2373698509436179</v>
      </c>
      <c r="N19" s="3">
        <v>1.98</v>
      </c>
      <c r="O19" s="28">
        <v>411.54700000000003</v>
      </c>
      <c r="P19" s="28">
        <v>393.95930455668014</v>
      </c>
      <c r="Q19" s="325">
        <f t="shared" si="10"/>
        <v>0.19903456864866126</v>
      </c>
      <c r="R19" s="254">
        <f t="shared" si="2"/>
        <v>9.3102349026214712E-2</v>
      </c>
      <c r="S19" s="3">
        <v>2.8140000000000001</v>
      </c>
      <c r="T19" s="259">
        <v>584.94200000000001</v>
      </c>
      <c r="U19" s="28">
        <v>559.9441704738307</v>
      </c>
      <c r="V19" s="325">
        <f t="shared" si="11"/>
        <v>1.688473149022818E-3</v>
      </c>
      <c r="W19" s="254">
        <f t="shared" si="3"/>
        <v>0.13232868723157279</v>
      </c>
      <c r="X19" s="3">
        <v>2.9969999999999999</v>
      </c>
      <c r="Y19" s="259">
        <v>623.05899999999997</v>
      </c>
      <c r="Z19" s="28">
        <v>596.43221876913344</v>
      </c>
      <c r="AA19" s="325">
        <f t="shared" si="12"/>
        <v>1.0829394341754204E-3</v>
      </c>
      <c r="AB19" s="254">
        <f t="shared" si="4"/>
        <v>0.14095171749988289</v>
      </c>
      <c r="AC19" s="3">
        <v>2.589</v>
      </c>
      <c r="AD19" s="269">
        <v>411.97000000000025</v>
      </c>
      <c r="AE19" s="99">
        <v>2688.7740000000003</v>
      </c>
      <c r="AF19" s="28">
        <v>394.36422741075893</v>
      </c>
      <c r="AG19" s="325">
        <f t="shared" si="13"/>
        <v>-3.95360246516758E-2</v>
      </c>
      <c r="AH19" s="254">
        <f t="shared" si="5"/>
        <v>9.3198042333754574E-2</v>
      </c>
      <c r="AI19" s="28">
        <f t="shared" si="6"/>
        <v>4231.4647125149713</v>
      </c>
      <c r="AJ19" s="28">
        <f t="shared" si="7"/>
        <v>1</v>
      </c>
    </row>
    <row r="20" spans="1:36" ht="15" customHeight="1" x14ac:dyDescent="0.25">
      <c r="A20" s="2">
        <v>2019</v>
      </c>
      <c r="B20" s="3">
        <v>5.492</v>
      </c>
      <c r="C20" s="99">
        <v>1327.05</v>
      </c>
      <c r="D20" s="315">
        <v>245.75699999999998</v>
      </c>
      <c r="E20" s="316">
        <v>232.95699999999999</v>
      </c>
      <c r="F20" s="99">
        <v>1399.9657741557453</v>
      </c>
      <c r="G20" s="325">
        <f t="shared" si="8"/>
        <v>9.1725196503270448E-2</v>
      </c>
      <c r="H20" s="322">
        <f t="shared" si="0"/>
        <v>0.31297857052888556</v>
      </c>
      <c r="I20" s="3">
        <v>5.1340000000000003</v>
      </c>
      <c r="J20" s="99">
        <v>1113.3699999999999</v>
      </c>
      <c r="K20" s="99">
        <v>1055.3812712964432</v>
      </c>
      <c r="L20" s="325">
        <f t="shared" si="9"/>
        <v>5.0734766562895148E-2</v>
      </c>
      <c r="M20" s="322">
        <f t="shared" si="1"/>
        <v>0.23594271213702669</v>
      </c>
      <c r="N20" s="3">
        <v>2.2709999999999999</v>
      </c>
      <c r="O20" s="28">
        <v>492.42899999999997</v>
      </c>
      <c r="P20" s="28">
        <v>466.78134316825157</v>
      </c>
      <c r="Q20" s="325">
        <f t="shared" si="10"/>
        <v>0.18484660158875446</v>
      </c>
      <c r="R20" s="254">
        <f t="shared" si="2"/>
        <v>0.10435437796502862</v>
      </c>
      <c r="S20" s="3">
        <v>2.746</v>
      </c>
      <c r="T20" s="259">
        <v>595.48200000000008</v>
      </c>
      <c r="U20" s="28">
        <v>564.46693389811901</v>
      </c>
      <c r="V20" s="325">
        <f t="shared" si="11"/>
        <v>8.0771685156773819E-3</v>
      </c>
      <c r="W20" s="254">
        <f t="shared" si="3"/>
        <v>0.12619312367746657</v>
      </c>
      <c r="X20" s="3">
        <v>2.9569999999999999</v>
      </c>
      <c r="Y20" s="259">
        <v>641.18700000000001</v>
      </c>
      <c r="Z20" s="28">
        <v>607.79143608930781</v>
      </c>
      <c r="AA20" s="325">
        <f t="shared" si="12"/>
        <v>1.9045277841657451E-2</v>
      </c>
      <c r="AB20" s="254">
        <f t="shared" si="4"/>
        <v>0.13587881815299835</v>
      </c>
      <c r="AC20" s="3">
        <v>2.4689999999999999</v>
      </c>
      <c r="AD20" s="269">
        <v>399.45900000000006</v>
      </c>
      <c r="AE20" s="99">
        <v>2839.8789999999999</v>
      </c>
      <c r="AF20" s="28">
        <v>378.65358977770734</v>
      </c>
      <c r="AG20" s="325">
        <f t="shared" si="13"/>
        <v>-3.983788726528642E-2</v>
      </c>
      <c r="AH20" s="254">
        <f t="shared" si="5"/>
        <v>8.465239753859416E-2</v>
      </c>
      <c r="AI20" s="28">
        <f t="shared" si="6"/>
        <v>4473.0403483855744</v>
      </c>
      <c r="AJ20" s="28">
        <f t="shared" si="7"/>
        <v>1</v>
      </c>
    </row>
    <row r="21" spans="1:36" ht="15" customHeight="1" x14ac:dyDescent="0.25">
      <c r="A21" s="2">
        <v>2020</v>
      </c>
      <c r="B21" s="3">
        <v>5.585</v>
      </c>
      <c r="C21" s="99">
        <v>1407.463</v>
      </c>
      <c r="D21" s="315">
        <v>248.15699999999998</v>
      </c>
      <c r="E21" s="316">
        <v>232.95699999999999</v>
      </c>
      <c r="F21" s="99">
        <v>1499.2972767120114</v>
      </c>
      <c r="G21" s="325">
        <f t="shared" si="8"/>
        <v>7.0952807840011872E-2</v>
      </c>
      <c r="H21" s="322">
        <f t="shared" si="0"/>
        <v>0.31883075901395064</v>
      </c>
      <c r="I21" s="3">
        <v>5.2329999999999997</v>
      </c>
      <c r="J21" s="99">
        <v>1183.575</v>
      </c>
      <c r="K21" s="99">
        <v>1111.0792009695476</v>
      </c>
      <c r="L21" s="325">
        <f t="shared" si="9"/>
        <v>5.2775173473264728E-2</v>
      </c>
      <c r="M21" s="322">
        <f t="shared" si="1"/>
        <v>0.23627484053502962</v>
      </c>
      <c r="N21" s="3">
        <v>2.5049999999999999</v>
      </c>
      <c r="O21" s="28">
        <v>566.48500000000001</v>
      </c>
      <c r="P21" s="28">
        <v>531.78691773756134</v>
      </c>
      <c r="Q21" s="325">
        <f t="shared" si="10"/>
        <v>0.13926343784027048</v>
      </c>
      <c r="R21" s="254">
        <f t="shared" si="2"/>
        <v>0.11308633000907103</v>
      </c>
      <c r="S21" s="3">
        <v>2.6890000000000001</v>
      </c>
      <c r="T21" s="259">
        <v>608.13499999999999</v>
      </c>
      <c r="U21" s="28">
        <v>570.88579082999877</v>
      </c>
      <c r="V21" s="325">
        <f t="shared" si="11"/>
        <v>1.1371537545259122E-2</v>
      </c>
      <c r="W21" s="254">
        <f t="shared" si="3"/>
        <v>0.12140084079907926</v>
      </c>
      <c r="X21" s="3">
        <v>2.9</v>
      </c>
      <c r="Y21" s="259">
        <v>655.81700000000001</v>
      </c>
      <c r="Z21" s="28">
        <v>615.64719459455102</v>
      </c>
      <c r="AA21" s="325">
        <f t="shared" si="12"/>
        <v>1.2925089165107789E-2</v>
      </c>
      <c r="AB21" s="254">
        <f t="shared" si="4"/>
        <v>0.13091950834983967</v>
      </c>
      <c r="AC21" s="3">
        <v>2.3980000000000001</v>
      </c>
      <c r="AD21" s="269">
        <v>398.17900000000009</v>
      </c>
      <c r="AE21" s="99">
        <v>2989.2170000000001</v>
      </c>
      <c r="AF21" s="28">
        <v>373.78992050597009</v>
      </c>
      <c r="AG21" s="325">
        <f t="shared" si="13"/>
        <v>-1.2844640597736101E-2</v>
      </c>
      <c r="AH21" s="254">
        <f t="shared" si="5"/>
        <v>7.9487721293029653E-2</v>
      </c>
      <c r="AI21" s="28">
        <f t="shared" si="6"/>
        <v>4702.4863013496406</v>
      </c>
      <c r="AJ21" s="28">
        <f t="shared" si="7"/>
        <v>0.99999999999999989</v>
      </c>
    </row>
    <row r="22" spans="1:36" ht="15" customHeight="1" x14ac:dyDescent="0.25">
      <c r="A22" s="2">
        <v>2021</v>
      </c>
      <c r="B22" s="3">
        <v>5.6959999999999997</v>
      </c>
      <c r="C22" s="99">
        <v>1496.751</v>
      </c>
      <c r="D22" s="315">
        <v>250.55699999999999</v>
      </c>
      <c r="E22" s="316">
        <v>232.95699999999999</v>
      </c>
      <c r="F22" s="99">
        <v>1609.8311718772134</v>
      </c>
      <c r="G22" s="325">
        <f t="shared" si="8"/>
        <v>7.3723801731705299E-2</v>
      </c>
      <c r="H22" s="322">
        <f t="shared" si="0"/>
        <v>0.32600324250850743</v>
      </c>
      <c r="I22" s="3">
        <v>5.3310000000000004</v>
      </c>
      <c r="J22" s="99">
        <v>1256.797</v>
      </c>
      <c r="K22" s="99">
        <v>1168.5151830880798</v>
      </c>
      <c r="L22" s="325">
        <f t="shared" si="9"/>
        <v>5.1693868509474813E-2</v>
      </c>
      <c r="M22" s="322">
        <f t="shared" si="1"/>
        <v>0.23663334718691334</v>
      </c>
      <c r="N22" s="3">
        <v>2.6589999999999998</v>
      </c>
      <c r="O22" s="28">
        <v>626.96500000000003</v>
      </c>
      <c r="P22" s="28">
        <v>582.92478559768836</v>
      </c>
      <c r="Q22" s="325">
        <f t="shared" si="10"/>
        <v>9.6162327718944993E-2</v>
      </c>
      <c r="R22" s="254">
        <f t="shared" si="2"/>
        <v>0.1180467700981488</v>
      </c>
      <c r="S22" s="3">
        <v>2.6280000000000001</v>
      </c>
      <c r="T22" s="259">
        <v>619.61800000000005</v>
      </c>
      <c r="U22" s="28">
        <v>576.09386457372977</v>
      </c>
      <c r="V22" s="325">
        <f t="shared" si="11"/>
        <v>9.1227944842682072E-3</v>
      </c>
      <c r="W22" s="254">
        <f t="shared" si="3"/>
        <v>0.11666345584629888</v>
      </c>
      <c r="X22" s="3">
        <v>2.847</v>
      </c>
      <c r="Y22" s="259">
        <v>671.34199999999998</v>
      </c>
      <c r="Z22" s="28">
        <v>624.18458990968122</v>
      </c>
      <c r="AA22" s="325">
        <f t="shared" si="12"/>
        <v>1.3867350310517862E-2</v>
      </c>
      <c r="AB22" s="254">
        <f t="shared" si="4"/>
        <v>0.12640219905613775</v>
      </c>
      <c r="AC22" s="3">
        <v>2.37</v>
      </c>
      <c r="AD22" s="269">
        <v>404.98099999999999</v>
      </c>
      <c r="AE22" s="99">
        <v>3158.529</v>
      </c>
      <c r="AF22" s="28">
        <v>376.53371814397525</v>
      </c>
      <c r="AG22" s="325">
        <f t="shared" si="13"/>
        <v>7.3404805412920146E-3</v>
      </c>
      <c r="AH22" s="254">
        <f t="shared" si="5"/>
        <v>7.6250985303993699E-2</v>
      </c>
      <c r="AI22" s="28">
        <f t="shared" si="6"/>
        <v>4938.0833131903682</v>
      </c>
      <c r="AJ22" s="28">
        <f t="shared" si="7"/>
        <v>0.99999999999999989</v>
      </c>
    </row>
    <row r="23" spans="1:36" ht="15" customHeight="1" x14ac:dyDescent="0.25">
      <c r="A23" s="2">
        <v>2022</v>
      </c>
      <c r="B23" s="3">
        <v>5.94</v>
      </c>
      <c r="C23" s="99">
        <v>1625.4209999999998</v>
      </c>
      <c r="D23" s="315">
        <v>252.95699999999999</v>
      </c>
      <c r="E23" s="316">
        <v>232.95699999999999</v>
      </c>
      <c r="F23" s="99">
        <v>1764.9678691646957</v>
      </c>
      <c r="G23" s="325">
        <f t="shared" si="8"/>
        <v>9.6368302464026986E-2</v>
      </c>
      <c r="H23" s="322">
        <f t="shared" si="0"/>
        <v>0.33728433884320891</v>
      </c>
      <c r="I23" s="3">
        <v>5.4260000000000002</v>
      </c>
      <c r="J23" s="99">
        <v>1332.9459999999999</v>
      </c>
      <c r="K23" s="99">
        <v>1227.5568627157975</v>
      </c>
      <c r="L23" s="325">
        <f t="shared" si="9"/>
        <v>5.0527096679810361E-2</v>
      </c>
      <c r="M23" s="322">
        <f t="shared" si="1"/>
        <v>0.23458540637880945</v>
      </c>
      <c r="N23" s="3">
        <v>2.7959999999999998</v>
      </c>
      <c r="O23" s="28">
        <v>686.77</v>
      </c>
      <c r="P23" s="28">
        <v>632.47065268009976</v>
      </c>
      <c r="Q23" s="325">
        <f t="shared" si="10"/>
        <v>8.4995300091092726E-2</v>
      </c>
      <c r="R23" s="254">
        <f t="shared" si="2"/>
        <v>0.12086477587147189</v>
      </c>
      <c r="S23" s="3">
        <v>2.5779999999999998</v>
      </c>
      <c r="T23" s="259">
        <v>633.16700000000003</v>
      </c>
      <c r="U23" s="28">
        <v>583.10576429590799</v>
      </c>
      <c r="V23" s="325">
        <f t="shared" si="11"/>
        <v>1.2171453565759709E-2</v>
      </c>
      <c r="W23" s="254">
        <f t="shared" si="3"/>
        <v>0.11143117425661028</v>
      </c>
      <c r="X23" s="3">
        <v>2.82</v>
      </c>
      <c r="Y23" s="259">
        <v>692.69899999999996</v>
      </c>
      <c r="Z23" s="28">
        <v>637.93087735464917</v>
      </c>
      <c r="AA23" s="325">
        <f t="shared" si="12"/>
        <v>2.2022792082959014E-2</v>
      </c>
      <c r="AB23" s="254">
        <f t="shared" si="4"/>
        <v>0.12190822164828502</v>
      </c>
      <c r="AC23" s="3">
        <v>2.387</v>
      </c>
      <c r="AD23" s="269">
        <v>420.05799999999999</v>
      </c>
      <c r="AE23" s="99">
        <v>3378.4249999999997</v>
      </c>
      <c r="AF23" s="28">
        <v>386.84618929699514</v>
      </c>
      <c r="AG23" s="325">
        <f t="shared" si="13"/>
        <v>2.7387908854092861E-2</v>
      </c>
      <c r="AH23" s="254">
        <f t="shared" si="5"/>
        <v>7.392608300161442E-2</v>
      </c>
      <c r="AI23" s="28">
        <f t="shared" si="6"/>
        <v>5232.8782155081453</v>
      </c>
      <c r="AJ23" s="28">
        <f t="shared" si="7"/>
        <v>1</v>
      </c>
    </row>
    <row r="24" spans="1:36" ht="15" customHeight="1" x14ac:dyDescent="0.25">
      <c r="A24" s="2">
        <v>2023</v>
      </c>
      <c r="B24" s="3">
        <v>5.8970000000000002</v>
      </c>
      <c r="C24" s="99">
        <v>1687.8620000000001</v>
      </c>
      <c r="D24" s="315">
        <v>255.357</v>
      </c>
      <c r="E24" s="316">
        <v>232.95699999999999</v>
      </c>
      <c r="F24" s="99">
        <v>1850.1585130903989</v>
      </c>
      <c r="G24" s="325">
        <f t="shared" si="8"/>
        <v>4.8267532465631369E-2</v>
      </c>
      <c r="H24" s="322">
        <f t="shared" si="0"/>
        <v>0.34135512522853878</v>
      </c>
      <c r="I24" s="3">
        <v>5.5289999999999999</v>
      </c>
      <c r="J24" s="99">
        <v>1414.3979999999999</v>
      </c>
      <c r="K24" s="99">
        <v>1290.32654239359</v>
      </c>
      <c r="L24" s="325">
        <f t="shared" si="9"/>
        <v>5.1133826533235609E-2</v>
      </c>
      <c r="M24" s="322">
        <f t="shared" si="1"/>
        <v>0.23806586049146292</v>
      </c>
      <c r="N24" s="3">
        <v>2.915</v>
      </c>
      <c r="O24" s="28">
        <v>745.64300000000003</v>
      </c>
      <c r="P24" s="28">
        <v>680.23495087661593</v>
      </c>
      <c r="Q24" s="325">
        <f t="shared" si="10"/>
        <v>7.5520181045736351E-2</v>
      </c>
      <c r="R24" s="254">
        <f t="shared" si="2"/>
        <v>0.12550367181969707</v>
      </c>
      <c r="S24" s="3">
        <v>2.5310000000000001</v>
      </c>
      <c r="T24" s="259">
        <v>647.56100000000004</v>
      </c>
      <c r="U24" s="28">
        <v>590.7567361654468</v>
      </c>
      <c r="V24" s="325">
        <f t="shared" si="11"/>
        <v>1.312107054674249E-2</v>
      </c>
      <c r="W24" s="254">
        <f t="shared" si="3"/>
        <v>0.10899489866763969</v>
      </c>
      <c r="X24" s="3">
        <v>2.7530000000000001</v>
      </c>
      <c r="Y24" s="259">
        <v>704.21800000000007</v>
      </c>
      <c r="Z24" s="28">
        <v>642.44376549693175</v>
      </c>
      <c r="AA24" s="325">
        <f t="shared" si="12"/>
        <v>7.0742588303555291E-3</v>
      </c>
      <c r="AB24" s="254">
        <f t="shared" si="4"/>
        <v>0.11853118015125662</v>
      </c>
      <c r="AC24" s="3">
        <v>2.27</v>
      </c>
      <c r="AD24" s="269">
        <v>401.32399999999984</v>
      </c>
      <c r="AE24" s="99">
        <v>3503.5839999999998</v>
      </c>
      <c r="AF24" s="28">
        <v>366.11972676684002</v>
      </c>
      <c r="AG24" s="325">
        <f t="shared" si="13"/>
        <v>-5.3578044979118819E-2</v>
      </c>
      <c r="AH24" s="254">
        <f t="shared" si="5"/>
        <v>6.7549263641404927E-2</v>
      </c>
      <c r="AI24" s="28">
        <f t="shared" si="6"/>
        <v>5420.0402347898234</v>
      </c>
      <c r="AJ24" s="28">
        <f t="shared" si="7"/>
        <v>1</v>
      </c>
    </row>
    <row r="25" spans="1:36" ht="15" customHeight="1" x14ac:dyDescent="0.25">
      <c r="A25" s="5">
        <v>2024</v>
      </c>
      <c r="B25" s="6">
        <v>5.859</v>
      </c>
      <c r="C25" s="99">
        <v>1750.5649999999998</v>
      </c>
      <c r="D25" s="315">
        <v>257.75700000000001</v>
      </c>
      <c r="E25" s="316">
        <v>232.95699999999999</v>
      </c>
      <c r="F25" s="99">
        <v>1936.9256244929322</v>
      </c>
      <c r="G25" s="325">
        <f t="shared" si="8"/>
        <v>4.6897123024125409E-2</v>
      </c>
      <c r="H25" s="322">
        <f t="shared" si="0"/>
        <v>0.34552997305320288</v>
      </c>
      <c r="I25" s="6">
        <v>5.6349999999999998</v>
      </c>
      <c r="J25" s="99">
        <v>1500.127</v>
      </c>
      <c r="K25" s="99">
        <v>1355.7928030625744</v>
      </c>
      <c r="L25" s="325">
        <f t="shared" si="9"/>
        <v>5.0736196240327491E-2</v>
      </c>
      <c r="M25" s="322">
        <f t="shared" si="1"/>
        <v>0.24186114571672193</v>
      </c>
      <c r="N25" s="6">
        <v>3.0019999999999998</v>
      </c>
      <c r="O25" s="28">
        <v>799.25900000000001</v>
      </c>
      <c r="P25" s="28">
        <v>722.35857362942613</v>
      </c>
      <c r="Q25" s="325">
        <f t="shared" si="10"/>
        <v>6.1925107932965913E-2</v>
      </c>
      <c r="R25" s="254">
        <f t="shared" si="2"/>
        <v>0.12886222130819688</v>
      </c>
      <c r="S25" s="6">
        <v>2.484</v>
      </c>
      <c r="T25" s="259">
        <v>661.2030000000002</v>
      </c>
      <c r="U25" s="28">
        <v>597.58558359617791</v>
      </c>
      <c r="V25" s="325">
        <f t="shared" si="11"/>
        <v>1.155949143306702E-2</v>
      </c>
      <c r="W25" s="254">
        <f t="shared" si="3"/>
        <v>0.10660385096150775</v>
      </c>
      <c r="X25" s="6">
        <v>2.6880000000000002</v>
      </c>
      <c r="Y25" s="259">
        <v>715.63200000000006</v>
      </c>
      <c r="Z25" s="28">
        <v>646.77771631420296</v>
      </c>
      <c r="AA25" s="325">
        <f t="shared" si="12"/>
        <v>6.7460391866654579E-3</v>
      </c>
      <c r="AB25" s="254">
        <f t="shared" si="4"/>
        <v>0.11537928150853173</v>
      </c>
      <c r="AC25" s="6">
        <v>2.1549999999999998</v>
      </c>
      <c r="AD25" s="269">
        <v>383.08400000000006</v>
      </c>
      <c r="AE25" s="99">
        <v>3633.7759999999998</v>
      </c>
      <c r="AF25" s="28">
        <v>346.22570633581245</v>
      </c>
      <c r="AG25" s="325">
        <f t="shared" si="13"/>
        <v>-5.4337472079719139E-2</v>
      </c>
      <c r="AH25" s="254">
        <f t="shared" si="5"/>
        <v>6.1763527451838891E-2</v>
      </c>
      <c r="AI25" s="28">
        <f t="shared" si="6"/>
        <v>5605.6660074311258</v>
      </c>
      <c r="AJ25" s="28">
        <f t="shared" si="7"/>
        <v>1</v>
      </c>
    </row>
    <row r="26" spans="1:36" ht="15" customHeight="1" x14ac:dyDescent="0.2">
      <c r="F26" s="323">
        <f>(F25-F14)/F14</f>
        <v>1.2494978497051643</v>
      </c>
      <c r="G26" s="323">
        <f>AVERAGE(G15:G25)</f>
        <v>7.6759944101643662E-2</v>
      </c>
      <c r="K26" s="324">
        <f>(K25-K14)/K14</f>
        <v>0.67829164781507056</v>
      </c>
      <c r="L26" s="323">
        <f>AVERAGE(L15:L25)</f>
        <v>4.8205763929243958E-2</v>
      </c>
      <c r="P26" s="324">
        <f>(P25-P14)/P14</f>
        <v>2.2702925668534584</v>
      </c>
      <c r="Q26" s="323">
        <f>AVERAGE(Q15:Q25)</f>
        <v>0.11491555532901149</v>
      </c>
      <c r="U26" s="324">
        <f>(U25-U14)/U14</f>
        <v>3.6850341194068735E-2</v>
      </c>
      <c r="V26" s="324">
        <f>AVERAGE(V15:V25)</f>
        <v>3.3658018601896568E-3</v>
      </c>
      <c r="Z26" s="324">
        <f>(Z25-Z14)/Z14</f>
        <v>3.3191240118535081E-2</v>
      </c>
      <c r="AA26" s="324">
        <f>AVERAGE(AA15:AA25)</f>
        <v>3.1922293217716254E-3</v>
      </c>
      <c r="AF26" s="324">
        <f>(AF25-AF14)/AF14</f>
        <v>-4.551074248398989E-2</v>
      </c>
      <c r="AG26" s="324">
        <f>AVERAGE(AG15:AG25)</f>
        <v>-8.1699811211511134E-4</v>
      </c>
    </row>
    <row r="27" spans="1:36" ht="15" customHeight="1" x14ac:dyDescent="0.2">
      <c r="A27" s="2" t="s">
        <v>1</v>
      </c>
      <c r="AD27" s="263"/>
    </row>
    <row r="29" spans="1:36" ht="15" customHeight="1" x14ac:dyDescent="0.2">
      <c r="A29" s="331" t="s">
        <v>15</v>
      </c>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F29" s="1"/>
      <c r="AG29" s="1"/>
      <c r="AH29" s="1"/>
      <c r="AI29" s="1"/>
      <c r="AJ29" s="1"/>
    </row>
    <row r="30" spans="1:36" ht="15" customHeight="1" x14ac:dyDescent="0.2">
      <c r="A30" s="331"/>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F30" s="1"/>
      <c r="AG30" s="1"/>
      <c r="AH30" s="1"/>
      <c r="AI30" s="1"/>
      <c r="AJ30" s="1"/>
    </row>
    <row r="31" spans="1:36" ht="15" customHeight="1" x14ac:dyDescent="0.2">
      <c r="A31" s="331"/>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F31" s="1"/>
      <c r="AG31" s="1"/>
      <c r="AH31" s="1"/>
      <c r="AI31" s="1"/>
      <c r="AJ31" s="1"/>
    </row>
    <row r="32" spans="1:36" ht="15" customHeight="1" x14ac:dyDescent="0.2">
      <c r="A32" s="10"/>
      <c r="B32" s="10"/>
      <c r="C32" s="256"/>
      <c r="D32" s="256"/>
      <c r="E32" s="256"/>
      <c r="F32" s="256"/>
      <c r="G32" s="264"/>
      <c r="H32" s="256"/>
      <c r="I32" s="10"/>
      <c r="J32" s="256"/>
      <c r="K32" s="256"/>
      <c r="L32" s="264"/>
      <c r="M32" s="256"/>
      <c r="N32" s="10"/>
      <c r="O32" s="256"/>
      <c r="P32" s="256"/>
      <c r="Q32" s="264"/>
      <c r="R32" s="256"/>
      <c r="S32" s="10"/>
      <c r="T32" s="256"/>
      <c r="U32" s="256"/>
      <c r="V32" s="264"/>
      <c r="W32" s="256"/>
      <c r="X32" s="10"/>
      <c r="Y32" s="256"/>
      <c r="Z32" s="256"/>
      <c r="AA32" s="264"/>
      <c r="AB32" s="256"/>
      <c r="AC32" s="10"/>
      <c r="AF32" s="256"/>
      <c r="AG32" s="264"/>
      <c r="AH32" s="256"/>
      <c r="AI32" s="256"/>
      <c r="AJ32" s="256"/>
    </row>
    <row r="33" spans="1:36" ht="14.25" x14ac:dyDescent="0.2">
      <c r="A33" s="331" t="s">
        <v>21</v>
      </c>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F33" s="1"/>
      <c r="AG33" s="1"/>
      <c r="AH33" s="1"/>
      <c r="AI33" s="1"/>
      <c r="AJ33" s="1"/>
    </row>
    <row r="34" spans="1:36" ht="15" customHeight="1" x14ac:dyDescent="0.2">
      <c r="A34" s="5"/>
      <c r="B34" s="5"/>
      <c r="C34" s="258"/>
      <c r="D34" s="258"/>
      <c r="E34" s="258"/>
      <c r="F34" s="258"/>
      <c r="G34" s="266"/>
      <c r="H34" s="258"/>
      <c r="I34" s="6"/>
      <c r="J34" s="6"/>
      <c r="K34" s="258"/>
      <c r="L34" s="266"/>
      <c r="M34" s="258"/>
      <c r="N34" s="6"/>
      <c r="O34" s="6"/>
      <c r="P34" s="6"/>
      <c r="Q34" s="6"/>
      <c r="R34" s="6"/>
      <c r="S34" s="6"/>
      <c r="T34" s="6"/>
      <c r="U34" s="6"/>
      <c r="V34" s="6"/>
      <c r="W34" s="6"/>
      <c r="X34" s="6"/>
      <c r="Y34" s="6"/>
      <c r="Z34" s="6"/>
      <c r="AA34" s="6"/>
      <c r="AB34" s="6"/>
      <c r="AC34" s="6"/>
      <c r="AF34" s="6"/>
      <c r="AG34" s="6"/>
      <c r="AH34" s="6"/>
      <c r="AI34" s="6"/>
      <c r="AJ34" s="6"/>
    </row>
  </sheetData>
  <mergeCells count="4">
    <mergeCell ref="A29:AC31"/>
    <mergeCell ref="A33:AC33"/>
    <mergeCell ref="A8:AC9"/>
    <mergeCell ref="A6:AC6"/>
  </mergeCells>
  <hyperlinks>
    <hyperlink ref="A2" r:id="rId1"/>
  </hyperlinks>
  <pageMargins left="0.7" right="0.7" top="0.75" bottom="0.75" header="0.3" footer="0.3"/>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63"/>
  <sheetViews>
    <sheetView workbookViewId="0"/>
  </sheetViews>
  <sheetFormatPr defaultColWidth="9.140625" defaultRowHeight="15" customHeight="1" x14ac:dyDescent="0.2"/>
  <cols>
    <col min="1" max="1" width="9.140625" style="23"/>
    <col min="2" max="3" width="23" style="19" customWidth="1"/>
    <col min="4" max="16384" width="9.140625" style="1"/>
  </cols>
  <sheetData>
    <row r="1" spans="1:3" ht="15" customHeight="1" x14ac:dyDescent="0.2">
      <c r="A1" s="23" t="s">
        <v>18</v>
      </c>
    </row>
    <row r="2" spans="1:3" ht="15" customHeight="1" x14ac:dyDescent="0.2">
      <c r="A2" s="16" t="s">
        <v>17</v>
      </c>
    </row>
    <row r="5" spans="1:3" ht="15" customHeight="1" x14ac:dyDescent="0.25">
      <c r="A5" s="4" t="s">
        <v>22</v>
      </c>
    </row>
    <row r="6" spans="1:3" ht="15" customHeight="1" x14ac:dyDescent="0.25">
      <c r="A6" s="4" t="s">
        <v>23</v>
      </c>
    </row>
    <row r="7" spans="1:3" ht="15" customHeight="1" x14ac:dyDescent="0.2">
      <c r="A7" s="334" t="s">
        <v>24</v>
      </c>
      <c r="B7" s="334"/>
      <c r="C7" s="334"/>
    </row>
    <row r="9" spans="1:3" ht="30" customHeight="1" x14ac:dyDescent="0.25">
      <c r="A9" s="5"/>
      <c r="B9" s="7" t="s">
        <v>25</v>
      </c>
      <c r="C9" s="7" t="s">
        <v>26</v>
      </c>
    </row>
    <row r="10" spans="1:3" ht="15" customHeight="1" x14ac:dyDescent="0.2">
      <c r="A10" s="23">
        <v>1974</v>
      </c>
      <c r="B10" s="19">
        <v>-0.41299999999999998</v>
      </c>
      <c r="C10" s="19">
        <v>-3.1219999999999999</v>
      </c>
    </row>
    <row r="11" spans="1:3" ht="15" customHeight="1" x14ac:dyDescent="0.2">
      <c r="A11" s="23">
        <v>1975</v>
      </c>
      <c r="B11" s="19">
        <v>-3.306</v>
      </c>
      <c r="C11" s="19">
        <v>-3.1219999999999999</v>
      </c>
    </row>
    <row r="12" spans="1:3" ht="15" customHeight="1" x14ac:dyDescent="0.2">
      <c r="A12" s="23">
        <v>1976</v>
      </c>
      <c r="B12" s="19">
        <v>-4.1180000000000003</v>
      </c>
      <c r="C12" s="19">
        <v>-3.1219999999999999</v>
      </c>
    </row>
    <row r="13" spans="1:3" ht="15" customHeight="1" x14ac:dyDescent="0.2">
      <c r="A13" s="23">
        <v>1977</v>
      </c>
      <c r="B13" s="19">
        <v>-2.645</v>
      </c>
      <c r="C13" s="19">
        <v>-3.1219999999999999</v>
      </c>
    </row>
    <row r="14" spans="1:3" ht="15" customHeight="1" x14ac:dyDescent="0.2">
      <c r="A14" s="23">
        <v>1978</v>
      </c>
      <c r="B14" s="19">
        <v>-2.5979999999999999</v>
      </c>
      <c r="C14" s="19">
        <v>-3.1219999999999999</v>
      </c>
    </row>
    <row r="15" spans="1:3" ht="15" customHeight="1" x14ac:dyDescent="0.2">
      <c r="A15" s="23">
        <v>1979</v>
      </c>
      <c r="B15" s="19">
        <v>-1.585</v>
      </c>
      <c r="C15" s="19">
        <v>-3.1219999999999999</v>
      </c>
    </row>
    <row r="16" spans="1:3" ht="15" customHeight="1" x14ac:dyDescent="0.2">
      <c r="A16" s="23">
        <v>1980</v>
      </c>
      <c r="B16" s="19">
        <v>-2.64</v>
      </c>
      <c r="C16" s="19">
        <v>-3.1219999999999999</v>
      </c>
    </row>
    <row r="17" spans="1:3" ht="15" customHeight="1" x14ac:dyDescent="0.2">
      <c r="A17" s="23">
        <v>1981</v>
      </c>
      <c r="B17" s="19">
        <v>-2.516</v>
      </c>
      <c r="C17" s="19">
        <v>-3.1219999999999999</v>
      </c>
    </row>
    <row r="18" spans="1:3" ht="15" customHeight="1" x14ac:dyDescent="0.2">
      <c r="A18" s="23">
        <v>1982</v>
      </c>
      <c r="B18" s="19">
        <v>-3.8620000000000001</v>
      </c>
      <c r="C18" s="19">
        <v>-3.1219999999999999</v>
      </c>
    </row>
    <row r="19" spans="1:3" ht="15" customHeight="1" x14ac:dyDescent="0.2">
      <c r="A19" s="23">
        <v>1983</v>
      </c>
      <c r="B19" s="19">
        <v>-5.8680000000000003</v>
      </c>
      <c r="C19" s="19">
        <v>-3.1219999999999999</v>
      </c>
    </row>
    <row r="20" spans="1:3" ht="15" customHeight="1" x14ac:dyDescent="0.2">
      <c r="A20" s="23">
        <v>1984</v>
      </c>
      <c r="B20" s="19">
        <v>-4.6890000000000001</v>
      </c>
      <c r="C20" s="19">
        <v>-3.1219999999999999</v>
      </c>
    </row>
    <row r="21" spans="1:3" ht="15" customHeight="1" x14ac:dyDescent="0.2">
      <c r="A21" s="23">
        <v>1985</v>
      </c>
      <c r="B21" s="19">
        <v>-4.9720000000000004</v>
      </c>
      <c r="C21" s="19">
        <v>-3.1219999999999999</v>
      </c>
    </row>
    <row r="22" spans="1:3" ht="15" customHeight="1" x14ac:dyDescent="0.2">
      <c r="A22" s="23">
        <v>1986</v>
      </c>
      <c r="B22" s="19">
        <v>-4.8769999999999998</v>
      </c>
      <c r="C22" s="19">
        <v>-3.1219999999999999</v>
      </c>
    </row>
    <row r="23" spans="1:3" ht="15" customHeight="1" x14ac:dyDescent="0.2">
      <c r="A23" s="23">
        <v>1987</v>
      </c>
      <c r="B23" s="19">
        <v>-3.1309999999999998</v>
      </c>
      <c r="C23" s="19">
        <v>-3.1219999999999999</v>
      </c>
    </row>
    <row r="24" spans="1:3" ht="15" customHeight="1" x14ac:dyDescent="0.2">
      <c r="A24" s="23">
        <v>1988</v>
      </c>
      <c r="B24" s="19">
        <v>-3.01</v>
      </c>
      <c r="C24" s="19">
        <v>-3.1219999999999999</v>
      </c>
    </row>
    <row r="25" spans="1:3" ht="15" customHeight="1" x14ac:dyDescent="0.2">
      <c r="A25" s="23">
        <v>1989</v>
      </c>
      <c r="B25" s="19">
        <v>-2.74</v>
      </c>
      <c r="C25" s="19">
        <v>-3.1219999999999999</v>
      </c>
    </row>
    <row r="26" spans="1:3" ht="15" customHeight="1" x14ac:dyDescent="0.2">
      <c r="A26" s="23">
        <v>1990</v>
      </c>
      <c r="B26" s="19">
        <v>-3.7370000000000001</v>
      </c>
      <c r="C26" s="19">
        <v>-3.1219999999999999</v>
      </c>
    </row>
    <row r="27" spans="1:3" ht="15" customHeight="1" x14ac:dyDescent="0.2">
      <c r="A27" s="23">
        <v>1991</v>
      </c>
      <c r="B27" s="19">
        <v>-4.4059999999999997</v>
      </c>
      <c r="C27" s="19">
        <v>-3.1219999999999999</v>
      </c>
    </row>
    <row r="28" spans="1:3" ht="15" customHeight="1" x14ac:dyDescent="0.2">
      <c r="A28" s="23">
        <v>1992</v>
      </c>
      <c r="B28" s="19">
        <v>-4.5119999999999996</v>
      </c>
      <c r="C28" s="19">
        <v>-3.1219999999999999</v>
      </c>
    </row>
    <row r="29" spans="1:3" ht="15" customHeight="1" x14ac:dyDescent="0.2">
      <c r="A29" s="23">
        <v>1993</v>
      </c>
      <c r="B29" s="19">
        <v>-3.754</v>
      </c>
      <c r="C29" s="19">
        <v>-3.1219999999999999</v>
      </c>
    </row>
    <row r="30" spans="1:3" ht="15" customHeight="1" x14ac:dyDescent="0.2">
      <c r="A30" s="23">
        <v>1994</v>
      </c>
      <c r="B30" s="19">
        <v>-2.823</v>
      </c>
      <c r="C30" s="19">
        <v>-3.1219999999999999</v>
      </c>
    </row>
    <row r="31" spans="1:3" ht="15" customHeight="1" x14ac:dyDescent="0.2">
      <c r="A31" s="23">
        <v>1995</v>
      </c>
      <c r="B31" s="19">
        <v>-2.1619999999999999</v>
      </c>
      <c r="C31" s="19">
        <v>-3.1219999999999999</v>
      </c>
    </row>
    <row r="32" spans="1:3" ht="15" customHeight="1" x14ac:dyDescent="0.2">
      <c r="A32" s="23">
        <v>1996</v>
      </c>
      <c r="B32" s="19">
        <v>-1.347</v>
      </c>
      <c r="C32" s="19">
        <v>-3.1219999999999999</v>
      </c>
    </row>
    <row r="33" spans="1:3" ht="15" customHeight="1" x14ac:dyDescent="0.2">
      <c r="A33" s="23">
        <v>1997</v>
      </c>
      <c r="B33" s="19">
        <v>-0.25800000000000001</v>
      </c>
      <c r="C33" s="19">
        <v>-3.1219999999999999</v>
      </c>
    </row>
    <row r="34" spans="1:3" ht="15" customHeight="1" x14ac:dyDescent="0.2">
      <c r="A34" s="23">
        <v>1998</v>
      </c>
      <c r="B34" s="19">
        <v>0.77400000000000002</v>
      </c>
      <c r="C34" s="19">
        <v>-3.1219999999999999</v>
      </c>
    </row>
    <row r="35" spans="1:3" ht="15" customHeight="1" x14ac:dyDescent="0.2">
      <c r="A35" s="23">
        <v>1999</v>
      </c>
      <c r="B35" s="19">
        <v>1.32</v>
      </c>
      <c r="C35" s="19">
        <v>-3.1219999999999999</v>
      </c>
    </row>
    <row r="36" spans="1:3" ht="15" customHeight="1" x14ac:dyDescent="0.2">
      <c r="A36" s="23">
        <v>2000</v>
      </c>
      <c r="B36" s="19">
        <v>2.327</v>
      </c>
      <c r="C36" s="19">
        <v>-3.1219999999999999</v>
      </c>
    </row>
    <row r="37" spans="1:3" ht="15" customHeight="1" x14ac:dyDescent="0.2">
      <c r="A37" s="23">
        <v>2001</v>
      </c>
      <c r="B37" s="19">
        <v>1.2130000000000001</v>
      </c>
      <c r="C37" s="19">
        <v>-3.1219999999999999</v>
      </c>
    </row>
    <row r="38" spans="1:3" ht="15" customHeight="1" x14ac:dyDescent="0.2">
      <c r="A38" s="23">
        <v>2002</v>
      </c>
      <c r="B38" s="19">
        <v>-1.45</v>
      </c>
      <c r="C38" s="19">
        <v>-3.1219999999999999</v>
      </c>
    </row>
    <row r="39" spans="1:3" ht="15" customHeight="1" x14ac:dyDescent="0.2">
      <c r="A39" s="23">
        <v>2003</v>
      </c>
      <c r="B39" s="19">
        <v>-3.331</v>
      </c>
      <c r="C39" s="19">
        <v>-3.1219999999999999</v>
      </c>
    </row>
    <row r="40" spans="1:3" ht="15" customHeight="1" x14ac:dyDescent="0.2">
      <c r="A40" s="23">
        <v>2004</v>
      </c>
      <c r="B40" s="19">
        <v>-3.4140000000000001</v>
      </c>
      <c r="C40" s="19">
        <v>-3.1219999999999999</v>
      </c>
    </row>
    <row r="41" spans="1:3" ht="15" customHeight="1" x14ac:dyDescent="0.2">
      <c r="A41" s="23">
        <v>2005</v>
      </c>
      <c r="B41" s="19">
        <v>-2.4700000000000002</v>
      </c>
      <c r="C41" s="19">
        <v>-3.1219999999999999</v>
      </c>
    </row>
    <row r="42" spans="1:3" ht="15" customHeight="1" x14ac:dyDescent="0.2">
      <c r="A42" s="23">
        <v>2006</v>
      </c>
      <c r="B42" s="19">
        <v>-1.8129999999999999</v>
      </c>
      <c r="C42" s="19">
        <v>-3.1219999999999999</v>
      </c>
    </row>
    <row r="43" spans="1:3" ht="15" customHeight="1" x14ac:dyDescent="0.2">
      <c r="A43" s="23">
        <v>2007</v>
      </c>
      <c r="B43" s="19">
        <v>-1.1220000000000001</v>
      </c>
      <c r="C43" s="19">
        <v>-3.1219999999999999</v>
      </c>
    </row>
    <row r="44" spans="1:3" ht="15" customHeight="1" x14ac:dyDescent="0.2">
      <c r="A44" s="23">
        <v>2008</v>
      </c>
      <c r="B44" s="19">
        <v>-3.1080000000000001</v>
      </c>
      <c r="C44" s="19">
        <v>-3.1219999999999999</v>
      </c>
    </row>
    <row r="45" spans="1:3" ht="15" customHeight="1" x14ac:dyDescent="0.2">
      <c r="A45" s="23">
        <v>2009</v>
      </c>
      <c r="B45" s="19">
        <v>-9.8010000000000002</v>
      </c>
      <c r="C45" s="19">
        <v>-3.1219999999999999</v>
      </c>
    </row>
    <row r="46" spans="1:3" ht="15" customHeight="1" x14ac:dyDescent="0.2">
      <c r="A46" s="23">
        <v>2010</v>
      </c>
      <c r="B46" s="19">
        <v>-8.7509999999999994</v>
      </c>
      <c r="C46" s="19">
        <v>-3.1219999999999999</v>
      </c>
    </row>
    <row r="47" spans="1:3" ht="15" customHeight="1" x14ac:dyDescent="0.2">
      <c r="A47" s="23">
        <v>2011</v>
      </c>
      <c r="B47" s="19">
        <v>-8.4459999999999997</v>
      </c>
      <c r="C47" s="19">
        <v>-3.1219999999999999</v>
      </c>
    </row>
    <row r="48" spans="1:3" ht="15" customHeight="1" x14ac:dyDescent="0.2">
      <c r="A48" s="23">
        <v>2012</v>
      </c>
      <c r="B48" s="19">
        <v>-6.7539999999999996</v>
      </c>
      <c r="C48" s="19">
        <v>-3.1219999999999999</v>
      </c>
    </row>
    <row r="49" spans="1:3" ht="15" customHeight="1" x14ac:dyDescent="0.2">
      <c r="A49" s="23">
        <v>2013</v>
      </c>
      <c r="B49" s="19">
        <v>-4.085</v>
      </c>
      <c r="C49" s="19">
        <v>-3.1219999999999999</v>
      </c>
    </row>
    <row r="50" spans="1:3" ht="15" customHeight="1" x14ac:dyDescent="0.2">
      <c r="A50" s="23">
        <v>2014</v>
      </c>
      <c r="B50" s="19">
        <v>-2.9430000000000001</v>
      </c>
      <c r="C50" s="19">
        <v>-3.1219999999999999</v>
      </c>
    </row>
    <row r="51" spans="1:3" ht="15" customHeight="1" x14ac:dyDescent="0.2">
      <c r="A51" s="23">
        <v>2015</v>
      </c>
      <c r="B51" s="19">
        <v>-2.609</v>
      </c>
      <c r="C51" s="19">
        <v>-3.1219999999999999</v>
      </c>
    </row>
    <row r="52" spans="1:3" ht="15" customHeight="1" x14ac:dyDescent="0.2">
      <c r="A52" s="23">
        <v>2016</v>
      </c>
      <c r="B52" s="19">
        <v>-2.9390000000000001</v>
      </c>
      <c r="C52" s="19">
        <v>-3.1219999999999999</v>
      </c>
    </row>
    <row r="53" spans="1:3" ht="15" customHeight="1" x14ac:dyDescent="0.2">
      <c r="A53" s="23">
        <v>2017</v>
      </c>
      <c r="B53" s="19">
        <v>-2.6659999999999999</v>
      </c>
      <c r="C53" s="19">
        <v>-3.1219999999999999</v>
      </c>
    </row>
    <row r="54" spans="1:3" ht="15" customHeight="1" x14ac:dyDescent="0.2">
      <c r="A54" s="23">
        <v>2018</v>
      </c>
      <c r="B54" s="19">
        <v>-2.694</v>
      </c>
      <c r="C54" s="19">
        <v>-3.1219999999999999</v>
      </c>
    </row>
    <row r="55" spans="1:3" ht="15" customHeight="1" x14ac:dyDescent="0.2">
      <c r="A55" s="23">
        <v>2019</v>
      </c>
      <c r="B55" s="19">
        <v>-3.0489999999999999</v>
      </c>
      <c r="C55" s="19">
        <v>-3.1219999999999999</v>
      </c>
    </row>
    <row r="56" spans="1:3" ht="15" customHeight="1" x14ac:dyDescent="0.2">
      <c r="A56" s="23">
        <v>2020</v>
      </c>
      <c r="B56" s="19">
        <v>-3.258</v>
      </c>
      <c r="C56" s="19">
        <v>-3.1219999999999999</v>
      </c>
    </row>
    <row r="57" spans="1:3" ht="15" customHeight="1" x14ac:dyDescent="0.2">
      <c r="A57" s="23">
        <v>2021</v>
      </c>
      <c r="B57" s="19">
        <v>-3.4780000000000002</v>
      </c>
      <c r="C57" s="19">
        <v>-3.1219999999999999</v>
      </c>
    </row>
    <row r="58" spans="1:3" ht="15" customHeight="1" x14ac:dyDescent="0.2">
      <c r="A58" s="23">
        <v>2022</v>
      </c>
      <c r="B58" s="19">
        <v>-3.8490000000000002</v>
      </c>
      <c r="C58" s="19">
        <v>-3.1219999999999999</v>
      </c>
    </row>
    <row r="59" spans="1:3" ht="15" customHeight="1" x14ac:dyDescent="0.2">
      <c r="A59" s="23">
        <v>2023</v>
      </c>
      <c r="B59" s="19">
        <v>-3.7410000000000001</v>
      </c>
      <c r="C59" s="19">
        <v>-3.1219999999999999</v>
      </c>
    </row>
    <row r="60" spans="1:3" ht="15" customHeight="1" x14ac:dyDescent="0.2">
      <c r="A60" s="5">
        <v>2024</v>
      </c>
      <c r="B60" s="6">
        <v>-3.605</v>
      </c>
      <c r="C60" s="6">
        <v>-3.1219999999999999</v>
      </c>
    </row>
    <row r="62" spans="1:3" ht="15" customHeight="1" x14ac:dyDescent="0.2">
      <c r="A62" s="23" t="s">
        <v>1</v>
      </c>
    </row>
    <row r="63" spans="1:3" ht="15" customHeight="1" x14ac:dyDescent="0.2">
      <c r="A63" s="5"/>
      <c r="B63" s="6"/>
      <c r="C63" s="6"/>
    </row>
  </sheetData>
  <mergeCells count="1">
    <mergeCell ref="A7:C7"/>
  </mergeCells>
  <hyperlinks>
    <hyperlink ref="A2" r:id="rId1"/>
  </hyperlinks>
  <pageMargins left="0.7" right="0.7" top="0.75" bottom="0.75" header="0.3" footer="0.3"/>
  <pageSetup orientation="portrait" verticalDpi="0"/>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D101"/>
  <sheetViews>
    <sheetView workbookViewId="0">
      <selection activeCell="D11" sqref="D11:D50"/>
    </sheetView>
  </sheetViews>
  <sheetFormatPr defaultColWidth="8.85546875" defaultRowHeight="15" customHeight="1" x14ac:dyDescent="0.2"/>
  <cols>
    <col min="1" max="1" width="10.42578125" style="270" customWidth="1"/>
    <col min="2" max="2" width="9.85546875" style="270" customWidth="1"/>
    <col min="3" max="3" width="4.140625" style="270" customWidth="1"/>
    <col min="4" max="4" width="9.85546875" style="270" customWidth="1"/>
    <col min="5" max="5" width="4.140625" style="270" customWidth="1"/>
    <col min="6" max="6" width="9.85546875" style="270" customWidth="1"/>
    <col min="7" max="7" width="4.140625" style="270" customWidth="1"/>
    <col min="8" max="8" width="9.85546875" style="270" customWidth="1"/>
    <col min="9" max="9" width="4.140625" style="270" customWidth="1"/>
    <col min="10" max="10" width="9.85546875" style="270" customWidth="1"/>
    <col min="11" max="11" width="4.140625" style="270" customWidth="1"/>
    <col min="12" max="12" width="9.85546875" style="270" customWidth="1"/>
    <col min="13" max="13" width="4.140625" style="270" customWidth="1"/>
    <col min="14" max="14" width="11.42578125" style="270" customWidth="1"/>
    <col min="15" max="15" width="5.28515625" style="270" customWidth="1"/>
    <col min="16" max="16384" width="8.85546875" style="270"/>
  </cols>
  <sheetData>
    <row r="1" spans="1:17" ht="15" customHeight="1" x14ac:dyDescent="0.2">
      <c r="A1" s="261" t="s">
        <v>228</v>
      </c>
    </row>
    <row r="2" spans="1:17" ht="15" customHeight="1" x14ac:dyDescent="0.2">
      <c r="A2" s="16" t="s">
        <v>17</v>
      </c>
    </row>
    <row r="5" spans="1:17" s="275" customFormat="1" ht="15" customHeight="1" x14ac:dyDescent="0.25">
      <c r="A5" s="271" t="s">
        <v>229</v>
      </c>
      <c r="B5" s="272"/>
      <c r="C5" s="273"/>
      <c r="D5" s="273"/>
      <c r="E5" s="273"/>
      <c r="F5" s="273"/>
      <c r="G5" s="273"/>
      <c r="H5" s="273"/>
      <c r="I5" s="273"/>
      <c r="J5" s="273"/>
      <c r="K5" s="273"/>
      <c r="L5" s="273"/>
      <c r="M5" s="273"/>
      <c r="N5" s="273"/>
      <c r="O5" s="274"/>
    </row>
    <row r="6" spans="1:17" ht="15" customHeight="1" x14ac:dyDescent="0.25">
      <c r="A6" s="276"/>
      <c r="B6" s="277"/>
      <c r="C6" s="278"/>
      <c r="D6" s="278"/>
      <c r="E6" s="278"/>
      <c r="F6" s="278"/>
      <c r="G6" s="278"/>
      <c r="H6" s="279"/>
      <c r="I6" s="279"/>
      <c r="J6" s="278"/>
      <c r="K6" s="278"/>
      <c r="L6" s="278"/>
      <c r="M6" s="278"/>
      <c r="N6" s="278"/>
      <c r="O6" s="280"/>
    </row>
    <row r="7" spans="1:17" s="284" customFormat="1" ht="15" customHeight="1" x14ac:dyDescent="0.25">
      <c r="A7" s="281"/>
      <c r="B7" s="282"/>
      <c r="C7" s="283"/>
      <c r="D7" s="283"/>
      <c r="E7" s="283"/>
      <c r="F7" s="335" t="s">
        <v>40</v>
      </c>
      <c r="G7" s="335"/>
      <c r="H7" s="335"/>
      <c r="I7" s="335"/>
      <c r="J7" s="335"/>
      <c r="K7" s="335"/>
      <c r="L7" s="335"/>
      <c r="M7" s="335"/>
      <c r="N7" s="336"/>
      <c r="O7" s="337"/>
    </row>
    <row r="8" spans="1:17" s="284" customFormat="1" ht="15" customHeight="1" x14ac:dyDescent="0.25">
      <c r="A8" s="281"/>
      <c r="B8" s="282"/>
      <c r="C8" s="283"/>
      <c r="D8" s="283"/>
      <c r="E8" s="283"/>
      <c r="F8" s="336"/>
      <c r="G8" s="336"/>
      <c r="H8" s="336" t="s">
        <v>230</v>
      </c>
      <c r="I8" s="336"/>
      <c r="J8" s="336" t="s">
        <v>231</v>
      </c>
      <c r="K8" s="336"/>
      <c r="L8" s="283"/>
      <c r="M8" s="283"/>
      <c r="N8" s="336" t="s">
        <v>232</v>
      </c>
      <c r="O8" s="337"/>
    </row>
    <row r="9" spans="1:17" s="284" customFormat="1" ht="15" customHeight="1" x14ac:dyDescent="0.25">
      <c r="A9" s="285"/>
      <c r="B9" s="335" t="s">
        <v>30</v>
      </c>
      <c r="C9" s="343"/>
      <c r="D9" s="335" t="s">
        <v>31</v>
      </c>
      <c r="E9" s="335"/>
      <c r="F9" s="335" t="s">
        <v>233</v>
      </c>
      <c r="G9" s="335"/>
      <c r="H9" s="335" t="s">
        <v>234</v>
      </c>
      <c r="I9" s="335"/>
      <c r="J9" s="335" t="s">
        <v>235</v>
      </c>
      <c r="K9" s="335"/>
      <c r="L9" s="335" t="s">
        <v>42</v>
      </c>
      <c r="M9" s="335"/>
      <c r="N9" s="335" t="s">
        <v>236</v>
      </c>
      <c r="O9" s="338"/>
    </row>
    <row r="10" spans="1:17" s="284" customFormat="1" ht="15" customHeight="1" x14ac:dyDescent="0.25">
      <c r="A10" s="286"/>
      <c r="B10" s="339" t="s">
        <v>55</v>
      </c>
      <c r="C10" s="340"/>
      <c r="D10" s="340"/>
      <c r="E10" s="340"/>
      <c r="F10" s="340"/>
      <c r="G10" s="340"/>
      <c r="H10" s="340"/>
      <c r="I10" s="340"/>
      <c r="J10" s="340"/>
      <c r="K10" s="340"/>
      <c r="L10" s="340"/>
      <c r="M10" s="340"/>
      <c r="N10" s="340"/>
      <c r="O10" s="340"/>
    </row>
    <row r="11" spans="1:17" ht="15" customHeight="1" x14ac:dyDescent="0.2">
      <c r="A11" s="287">
        <v>1974</v>
      </c>
      <c r="B11" s="288">
        <v>263.22399999999999</v>
      </c>
      <c r="C11" s="289"/>
      <c r="D11" s="288">
        <v>269.35899999999998</v>
      </c>
      <c r="E11" s="288"/>
      <c r="F11" s="288">
        <v>-7.1980000000000004</v>
      </c>
      <c r="G11" s="288"/>
      <c r="H11" s="288">
        <v>1.8360000000000007</v>
      </c>
      <c r="I11" s="288"/>
      <c r="J11" s="290">
        <v>-0.77300000000000002</v>
      </c>
      <c r="K11" s="288"/>
      <c r="L11" s="288">
        <v>-6.1349999999999998</v>
      </c>
      <c r="M11" s="288"/>
      <c r="N11" s="288">
        <v>343.69900000000001</v>
      </c>
      <c r="O11" s="291"/>
      <c r="Q11" s="288"/>
    </row>
    <row r="12" spans="1:17" ht="15" customHeight="1" x14ac:dyDescent="0.2">
      <c r="A12" s="287">
        <v>1975</v>
      </c>
      <c r="B12" s="288">
        <v>279.08999999999997</v>
      </c>
      <c r="C12" s="289"/>
      <c r="D12" s="288">
        <v>332.33199999999999</v>
      </c>
      <c r="E12" s="288"/>
      <c r="F12" s="288">
        <v>-54.148000000000003</v>
      </c>
      <c r="G12" s="288"/>
      <c r="H12" s="288">
        <v>2.018000000000006</v>
      </c>
      <c r="I12" s="288"/>
      <c r="J12" s="290">
        <v>-1.1120000000000001</v>
      </c>
      <c r="K12" s="288"/>
      <c r="L12" s="288">
        <v>-53.241999999999997</v>
      </c>
      <c r="M12" s="288"/>
      <c r="N12" s="288">
        <v>394.7</v>
      </c>
      <c r="O12" s="291"/>
      <c r="Q12" s="288"/>
    </row>
    <row r="13" spans="1:17" ht="15" customHeight="1" x14ac:dyDescent="0.2">
      <c r="A13" s="287">
        <v>1976</v>
      </c>
      <c r="B13" s="288">
        <v>298.06</v>
      </c>
      <c r="C13" s="289"/>
      <c r="D13" s="288">
        <v>371.79199999999997</v>
      </c>
      <c r="E13" s="288"/>
      <c r="F13" s="288">
        <v>-69.427000000000007</v>
      </c>
      <c r="G13" s="288"/>
      <c r="H13" s="288">
        <v>-3.2199999999999926</v>
      </c>
      <c r="I13" s="288"/>
      <c r="J13" s="290">
        <v>-1.085</v>
      </c>
      <c r="K13" s="288"/>
      <c r="L13" s="288">
        <v>-73.731999999999999</v>
      </c>
      <c r="M13" s="288"/>
      <c r="N13" s="288">
        <v>477.404</v>
      </c>
      <c r="O13" s="291"/>
      <c r="Q13" s="288"/>
    </row>
    <row r="14" spans="1:17" ht="15" customHeight="1" x14ac:dyDescent="0.2">
      <c r="A14" s="287">
        <v>1977</v>
      </c>
      <c r="B14" s="288">
        <v>355.55900000000003</v>
      </c>
      <c r="C14" s="289"/>
      <c r="D14" s="288">
        <v>409.21800000000002</v>
      </c>
      <c r="E14" s="288"/>
      <c r="F14" s="288">
        <v>-49.933</v>
      </c>
      <c r="G14" s="288"/>
      <c r="H14" s="288">
        <v>-3.8989999999999991</v>
      </c>
      <c r="I14" s="288"/>
      <c r="J14" s="290">
        <v>0.17299999999999999</v>
      </c>
      <c r="K14" s="288"/>
      <c r="L14" s="288">
        <v>-53.658999999999999</v>
      </c>
      <c r="M14" s="288"/>
      <c r="N14" s="288">
        <v>549.10400000000004</v>
      </c>
      <c r="O14" s="291"/>
      <c r="Q14" s="288"/>
    </row>
    <row r="15" spans="1:17" ht="15" customHeight="1" x14ac:dyDescent="0.2">
      <c r="A15" s="287">
        <v>1978</v>
      </c>
      <c r="B15" s="288">
        <v>399.56099999999998</v>
      </c>
      <c r="C15" s="289"/>
      <c r="D15" s="288">
        <v>458.74599999999998</v>
      </c>
      <c r="E15" s="288"/>
      <c r="F15" s="288">
        <v>-55.415999999999997</v>
      </c>
      <c r="G15" s="288"/>
      <c r="H15" s="288">
        <v>-4.2650000000000059</v>
      </c>
      <c r="I15" s="288"/>
      <c r="J15" s="290">
        <v>0.496</v>
      </c>
      <c r="K15" s="288"/>
      <c r="L15" s="288">
        <v>-59.185000000000002</v>
      </c>
      <c r="M15" s="288"/>
      <c r="N15" s="288">
        <v>607.12599999999998</v>
      </c>
      <c r="O15" s="291"/>
      <c r="Q15" s="288"/>
    </row>
    <row r="16" spans="1:17" ht="15" customHeight="1" x14ac:dyDescent="0.2">
      <c r="A16" s="287">
        <v>1979</v>
      </c>
      <c r="B16" s="288">
        <v>463.30200000000002</v>
      </c>
      <c r="C16" s="289"/>
      <c r="D16" s="288">
        <v>504.02800000000002</v>
      </c>
      <c r="E16" s="288"/>
      <c r="F16" s="288">
        <v>-39.633000000000003</v>
      </c>
      <c r="G16" s="288"/>
      <c r="H16" s="288">
        <v>-1.9839999999999964</v>
      </c>
      <c r="I16" s="288"/>
      <c r="J16" s="290">
        <v>0.89100000000000001</v>
      </c>
      <c r="K16" s="288"/>
      <c r="L16" s="288">
        <v>-40.725999999999999</v>
      </c>
      <c r="M16" s="288"/>
      <c r="N16" s="288">
        <v>640.30600000000004</v>
      </c>
      <c r="O16" s="291"/>
      <c r="Q16" s="288"/>
    </row>
    <row r="17" spans="1:17" ht="15" customHeight="1" x14ac:dyDescent="0.2">
      <c r="A17" s="287">
        <v>1980</v>
      </c>
      <c r="B17" s="288">
        <v>517.11199999999997</v>
      </c>
      <c r="C17" s="289"/>
      <c r="D17" s="288">
        <v>590.94100000000003</v>
      </c>
      <c r="E17" s="288"/>
      <c r="F17" s="288">
        <v>-73.141000000000005</v>
      </c>
      <c r="G17" s="288"/>
      <c r="H17" s="288">
        <v>-1.119999999999993</v>
      </c>
      <c r="I17" s="288"/>
      <c r="J17" s="290">
        <v>0.43099999999999999</v>
      </c>
      <c r="K17" s="288"/>
      <c r="L17" s="288">
        <v>-73.83</v>
      </c>
      <c r="M17" s="288"/>
      <c r="N17" s="288">
        <v>711.923</v>
      </c>
      <c r="O17" s="291"/>
      <c r="Q17" s="288"/>
    </row>
    <row r="18" spans="1:17" ht="15" customHeight="1" x14ac:dyDescent="0.2">
      <c r="A18" s="287">
        <v>1981</v>
      </c>
      <c r="B18" s="288">
        <v>599.27200000000005</v>
      </c>
      <c r="C18" s="289"/>
      <c r="D18" s="288">
        <v>678.24099999999999</v>
      </c>
      <c r="E18" s="288"/>
      <c r="F18" s="288">
        <v>-73.858999999999995</v>
      </c>
      <c r="G18" s="288"/>
      <c r="H18" s="288">
        <v>-5.0200000000000085</v>
      </c>
      <c r="I18" s="288"/>
      <c r="J18" s="290">
        <v>-8.8999999999999996E-2</v>
      </c>
      <c r="K18" s="288"/>
      <c r="L18" s="288">
        <v>-78.968000000000004</v>
      </c>
      <c r="M18" s="288"/>
      <c r="N18" s="288">
        <v>789.41</v>
      </c>
      <c r="O18" s="291"/>
      <c r="Q18" s="288"/>
    </row>
    <row r="19" spans="1:17" ht="15" customHeight="1" x14ac:dyDescent="0.2">
      <c r="A19" s="287">
        <v>1982</v>
      </c>
      <c r="B19" s="288">
        <v>617.76599999999996</v>
      </c>
      <c r="C19" s="289"/>
      <c r="D19" s="288">
        <v>745.74300000000005</v>
      </c>
      <c r="E19" s="288"/>
      <c r="F19" s="288">
        <v>-120.593</v>
      </c>
      <c r="G19" s="288"/>
      <c r="H19" s="288">
        <v>-7.9370000000000003</v>
      </c>
      <c r="I19" s="288"/>
      <c r="J19" s="290">
        <v>0.55300000000000005</v>
      </c>
      <c r="K19" s="288"/>
      <c r="L19" s="288">
        <v>-127.977</v>
      </c>
      <c r="M19" s="288"/>
      <c r="N19" s="288">
        <v>924.57500000000005</v>
      </c>
      <c r="O19" s="291"/>
      <c r="Q19" s="288"/>
    </row>
    <row r="20" spans="1:17" ht="15" customHeight="1" x14ac:dyDescent="0.2">
      <c r="A20" s="287">
        <v>1983</v>
      </c>
      <c r="B20" s="288">
        <v>600.56200000000001</v>
      </c>
      <c r="C20" s="289"/>
      <c r="D20" s="288">
        <v>808.36400000000003</v>
      </c>
      <c r="E20" s="288"/>
      <c r="F20" s="288">
        <v>-207.69200000000001</v>
      </c>
      <c r="G20" s="288"/>
      <c r="H20" s="288">
        <v>0.21200000000001479</v>
      </c>
      <c r="I20" s="288"/>
      <c r="J20" s="290">
        <v>-0.32200000000000001</v>
      </c>
      <c r="K20" s="288"/>
      <c r="L20" s="288">
        <v>-207.80199999999999</v>
      </c>
      <c r="M20" s="288"/>
      <c r="N20" s="288">
        <v>1137.268</v>
      </c>
      <c r="O20" s="291"/>
      <c r="Q20" s="288"/>
    </row>
    <row r="21" spans="1:17" ht="15" customHeight="1" x14ac:dyDescent="0.2">
      <c r="A21" s="287">
        <v>1984</v>
      </c>
      <c r="B21" s="288">
        <v>666.43799999999999</v>
      </c>
      <c r="C21" s="289"/>
      <c r="D21" s="288">
        <v>851.80499999999995</v>
      </c>
      <c r="E21" s="288"/>
      <c r="F21" s="288">
        <v>-185.26900000000001</v>
      </c>
      <c r="G21" s="288"/>
      <c r="H21" s="288">
        <v>0.26200000000001522</v>
      </c>
      <c r="I21" s="288"/>
      <c r="J21" s="290">
        <v>-0.36</v>
      </c>
      <c r="K21" s="288"/>
      <c r="L21" s="288">
        <v>-185.36699999999999</v>
      </c>
      <c r="M21" s="288"/>
      <c r="N21" s="288">
        <v>1306.9749999999999</v>
      </c>
      <c r="O21" s="291"/>
      <c r="Q21" s="288"/>
    </row>
    <row r="22" spans="1:17" ht="15" customHeight="1" x14ac:dyDescent="0.2">
      <c r="A22" s="287">
        <v>1985</v>
      </c>
      <c r="B22" s="288">
        <v>734.03700000000003</v>
      </c>
      <c r="C22" s="289"/>
      <c r="D22" s="288">
        <v>946.34400000000005</v>
      </c>
      <c r="E22" s="288"/>
      <c r="F22" s="288">
        <v>-221.529</v>
      </c>
      <c r="G22" s="288"/>
      <c r="H22" s="288">
        <v>9.3630000000000031</v>
      </c>
      <c r="I22" s="288"/>
      <c r="J22" s="290">
        <v>-0.14199999999999999</v>
      </c>
      <c r="K22" s="288"/>
      <c r="L22" s="288">
        <v>-212.30799999999999</v>
      </c>
      <c r="M22" s="288"/>
      <c r="N22" s="288">
        <v>1507.26</v>
      </c>
      <c r="O22" s="291"/>
      <c r="Q22" s="288"/>
    </row>
    <row r="23" spans="1:17" ht="15" customHeight="1" x14ac:dyDescent="0.2">
      <c r="A23" s="287">
        <v>1986</v>
      </c>
      <c r="B23" s="288">
        <v>769.15499999999997</v>
      </c>
      <c r="C23" s="289"/>
      <c r="D23" s="288">
        <v>990.38199999999995</v>
      </c>
      <c r="E23" s="288"/>
      <c r="F23" s="288">
        <v>-237.91499999999999</v>
      </c>
      <c r="G23" s="288"/>
      <c r="H23" s="288">
        <v>16.72999999999999</v>
      </c>
      <c r="I23" s="288"/>
      <c r="J23" s="290">
        <v>-4.2000000000000003E-2</v>
      </c>
      <c r="K23" s="288"/>
      <c r="L23" s="288">
        <v>-221.227</v>
      </c>
      <c r="M23" s="288"/>
      <c r="N23" s="288">
        <v>1740.623</v>
      </c>
      <c r="O23" s="291"/>
      <c r="Q23" s="288"/>
    </row>
    <row r="24" spans="1:17" ht="15" customHeight="1" x14ac:dyDescent="0.2">
      <c r="A24" s="287">
        <v>1987</v>
      </c>
      <c r="B24" s="288">
        <v>854.28800000000001</v>
      </c>
      <c r="C24" s="289"/>
      <c r="D24" s="288">
        <v>1004.0170000000001</v>
      </c>
      <c r="E24" s="288"/>
      <c r="F24" s="288">
        <v>-168.357</v>
      </c>
      <c r="G24" s="288"/>
      <c r="H24" s="288">
        <v>19.570000000000011</v>
      </c>
      <c r="I24" s="288"/>
      <c r="J24" s="290">
        <v>-0.94299999999999995</v>
      </c>
      <c r="K24" s="288"/>
      <c r="L24" s="288">
        <v>-149.72999999999999</v>
      </c>
      <c r="M24" s="288"/>
      <c r="N24" s="288">
        <v>1889.7529999999999</v>
      </c>
      <c r="O24" s="291"/>
      <c r="Q24" s="288"/>
    </row>
    <row r="25" spans="1:17" ht="15" customHeight="1" x14ac:dyDescent="0.2">
      <c r="A25" s="287">
        <v>1988</v>
      </c>
      <c r="B25" s="288">
        <v>909.23800000000006</v>
      </c>
      <c r="C25" s="289"/>
      <c r="D25" s="288">
        <v>1064.4159999999999</v>
      </c>
      <c r="E25" s="288"/>
      <c r="F25" s="288">
        <v>-192.26499999999999</v>
      </c>
      <c r="G25" s="288"/>
      <c r="H25" s="288">
        <v>38.798999999999992</v>
      </c>
      <c r="I25" s="288"/>
      <c r="J25" s="290">
        <v>-1.712</v>
      </c>
      <c r="K25" s="288"/>
      <c r="L25" s="288">
        <v>-155.178</v>
      </c>
      <c r="M25" s="288"/>
      <c r="N25" s="288">
        <v>2051.616</v>
      </c>
      <c r="O25" s="291"/>
      <c r="Q25" s="288"/>
    </row>
    <row r="26" spans="1:17" ht="15" customHeight="1" x14ac:dyDescent="0.2">
      <c r="A26" s="287">
        <v>1989</v>
      </c>
      <c r="B26" s="288">
        <v>991.10500000000002</v>
      </c>
      <c r="C26" s="289"/>
      <c r="D26" s="288">
        <v>1143.7439999999999</v>
      </c>
      <c r="E26" s="288"/>
      <c r="F26" s="288">
        <v>-205.393</v>
      </c>
      <c r="G26" s="288"/>
      <c r="H26" s="288">
        <v>52.443999999999988</v>
      </c>
      <c r="I26" s="288"/>
      <c r="J26" s="290">
        <v>0.31</v>
      </c>
      <c r="K26" s="288"/>
      <c r="L26" s="288">
        <v>-152.63900000000001</v>
      </c>
      <c r="M26" s="288"/>
      <c r="N26" s="288">
        <v>2190.7159999999999</v>
      </c>
      <c r="O26" s="291"/>
      <c r="Q26" s="288"/>
    </row>
    <row r="27" spans="1:17" ht="15" customHeight="1" x14ac:dyDescent="0.2">
      <c r="A27" s="287">
        <v>1990</v>
      </c>
      <c r="B27" s="288">
        <v>1031.9580000000001</v>
      </c>
      <c r="C27" s="289"/>
      <c r="D27" s="288">
        <v>1252.9939999999999</v>
      </c>
      <c r="E27" s="288"/>
      <c r="F27" s="288">
        <v>-277.62599999999998</v>
      </c>
      <c r="G27" s="288"/>
      <c r="H27" s="288">
        <v>58.215999999999973</v>
      </c>
      <c r="I27" s="288"/>
      <c r="J27" s="290">
        <v>-1.6259999999999999</v>
      </c>
      <c r="K27" s="288"/>
      <c r="L27" s="288">
        <v>-221.036</v>
      </c>
      <c r="M27" s="288"/>
      <c r="N27" s="288">
        <v>2411.558</v>
      </c>
      <c r="O27" s="291"/>
      <c r="Q27" s="288"/>
    </row>
    <row r="28" spans="1:17" ht="15" customHeight="1" x14ac:dyDescent="0.2">
      <c r="A28" s="287">
        <v>1991</v>
      </c>
      <c r="B28" s="288">
        <v>1054.9880000000001</v>
      </c>
      <c r="C28" s="289"/>
      <c r="D28" s="288">
        <v>1324.2260000000001</v>
      </c>
      <c r="E28" s="288"/>
      <c r="F28" s="288">
        <v>-321.435</v>
      </c>
      <c r="G28" s="288"/>
      <c r="H28" s="288">
        <v>53.514000000000003</v>
      </c>
      <c r="I28" s="288"/>
      <c r="J28" s="290">
        <v>-1.3169999999999999</v>
      </c>
      <c r="K28" s="288"/>
      <c r="L28" s="288">
        <v>-269.238</v>
      </c>
      <c r="M28" s="288"/>
      <c r="N28" s="288">
        <v>2688.9989999999998</v>
      </c>
      <c r="O28" s="291"/>
      <c r="Q28" s="288"/>
    </row>
    <row r="29" spans="1:17" ht="15" customHeight="1" x14ac:dyDescent="0.2">
      <c r="A29" s="287">
        <v>1992</v>
      </c>
      <c r="B29" s="288">
        <v>1091.2080000000001</v>
      </c>
      <c r="C29" s="289"/>
      <c r="D29" s="288">
        <v>1381.529</v>
      </c>
      <c r="E29" s="288"/>
      <c r="F29" s="288">
        <v>-340.40800000000002</v>
      </c>
      <c r="G29" s="288"/>
      <c r="H29" s="288">
        <v>50.745999999999988</v>
      </c>
      <c r="I29" s="288"/>
      <c r="J29" s="290">
        <v>-0.65900000000000003</v>
      </c>
      <c r="K29" s="288"/>
      <c r="L29" s="288">
        <v>-290.32100000000003</v>
      </c>
      <c r="M29" s="288"/>
      <c r="N29" s="288">
        <v>2999.7370000000001</v>
      </c>
      <c r="O29" s="291"/>
      <c r="Q29" s="288"/>
    </row>
    <row r="30" spans="1:17" ht="15" customHeight="1" x14ac:dyDescent="0.2">
      <c r="A30" s="287">
        <v>1993</v>
      </c>
      <c r="B30" s="288">
        <v>1154.335</v>
      </c>
      <c r="C30" s="289"/>
      <c r="D30" s="288">
        <v>1409.386</v>
      </c>
      <c r="E30" s="288"/>
      <c r="F30" s="288">
        <v>-300.39800000000002</v>
      </c>
      <c r="G30" s="288"/>
      <c r="H30" s="288">
        <v>46.788000000000039</v>
      </c>
      <c r="I30" s="288"/>
      <c r="J30" s="290">
        <v>-1.4410000000000001</v>
      </c>
      <c r="K30" s="288"/>
      <c r="L30" s="288">
        <v>-255.05099999999999</v>
      </c>
      <c r="M30" s="288"/>
      <c r="N30" s="288">
        <v>3248.3960000000002</v>
      </c>
      <c r="O30" s="291"/>
      <c r="Q30" s="288"/>
    </row>
    <row r="31" spans="1:17" ht="15" customHeight="1" x14ac:dyDescent="0.2">
      <c r="A31" s="287">
        <v>1994</v>
      </c>
      <c r="B31" s="288">
        <v>1258.566</v>
      </c>
      <c r="C31" s="289"/>
      <c r="D31" s="288">
        <v>1461.7529999999999</v>
      </c>
      <c r="E31" s="288"/>
      <c r="F31" s="288">
        <v>-258.83999999999997</v>
      </c>
      <c r="G31" s="288"/>
      <c r="H31" s="288">
        <v>56.756999999999969</v>
      </c>
      <c r="I31" s="288"/>
      <c r="J31" s="290">
        <v>-1.103</v>
      </c>
      <c r="K31" s="288"/>
      <c r="L31" s="288">
        <v>-203.18600000000001</v>
      </c>
      <c r="M31" s="288"/>
      <c r="N31" s="288">
        <v>3433.0650000000001</v>
      </c>
      <c r="O31" s="291"/>
      <c r="Q31" s="288"/>
    </row>
    <row r="32" spans="1:17" ht="15" customHeight="1" x14ac:dyDescent="0.2">
      <c r="A32" s="287">
        <v>1995</v>
      </c>
      <c r="B32" s="288">
        <v>1351.79</v>
      </c>
      <c r="C32" s="289"/>
      <c r="D32" s="288">
        <v>1515.742</v>
      </c>
      <c r="E32" s="288"/>
      <c r="F32" s="288">
        <v>-226.36699999999999</v>
      </c>
      <c r="G32" s="288"/>
      <c r="H32" s="288">
        <v>60.445999999999991</v>
      </c>
      <c r="I32" s="288"/>
      <c r="J32" s="290">
        <v>1.9690000000000001</v>
      </c>
      <c r="K32" s="288"/>
      <c r="L32" s="288">
        <v>-163.952</v>
      </c>
      <c r="M32" s="288"/>
      <c r="N32" s="288">
        <v>3604.3780000000002</v>
      </c>
      <c r="O32" s="291"/>
      <c r="Q32" s="288"/>
    </row>
    <row r="33" spans="1:17" ht="15" customHeight="1" x14ac:dyDescent="0.2">
      <c r="A33" s="287">
        <v>1996</v>
      </c>
      <c r="B33" s="288">
        <v>1453.0530000000001</v>
      </c>
      <c r="C33" s="289"/>
      <c r="D33" s="288">
        <v>1560.4839999999999</v>
      </c>
      <c r="E33" s="288"/>
      <c r="F33" s="288">
        <v>-174.01900000000001</v>
      </c>
      <c r="G33" s="288"/>
      <c r="H33" s="288">
        <v>66.408000000000001</v>
      </c>
      <c r="I33" s="288"/>
      <c r="J33" s="290">
        <v>0.18</v>
      </c>
      <c r="K33" s="288"/>
      <c r="L33" s="288">
        <v>-107.431</v>
      </c>
      <c r="M33" s="288"/>
      <c r="N33" s="288">
        <v>3734.0729999999999</v>
      </c>
      <c r="O33" s="291"/>
      <c r="Q33" s="288"/>
    </row>
    <row r="34" spans="1:17" ht="15" customHeight="1" x14ac:dyDescent="0.2">
      <c r="A34" s="287">
        <v>1997</v>
      </c>
      <c r="B34" s="288">
        <v>1579.232</v>
      </c>
      <c r="C34" s="289"/>
      <c r="D34" s="288">
        <v>1601.116</v>
      </c>
      <c r="E34" s="288"/>
      <c r="F34" s="288">
        <v>-103.248</v>
      </c>
      <c r="G34" s="288"/>
      <c r="H34" s="288">
        <v>81.314999999999998</v>
      </c>
      <c r="I34" s="288"/>
      <c r="J34" s="290">
        <v>4.9000000000000002E-2</v>
      </c>
      <c r="K34" s="288"/>
      <c r="L34" s="288">
        <v>-21.884</v>
      </c>
      <c r="M34" s="288"/>
      <c r="N34" s="288">
        <v>3772.3440000000001</v>
      </c>
      <c r="O34" s="291"/>
      <c r="Q34" s="288"/>
    </row>
    <row r="35" spans="1:17" ht="15" customHeight="1" x14ac:dyDescent="0.2">
      <c r="A35" s="287">
        <v>1998</v>
      </c>
      <c r="B35" s="288">
        <v>1721.7280000000001</v>
      </c>
      <c r="C35" s="289"/>
      <c r="D35" s="288">
        <v>1652.4580000000001</v>
      </c>
      <c r="E35" s="288"/>
      <c r="F35" s="288">
        <v>-29.925000000000001</v>
      </c>
      <c r="G35" s="288"/>
      <c r="H35" s="288">
        <v>99.411999999999992</v>
      </c>
      <c r="I35" s="288"/>
      <c r="J35" s="290">
        <v>-0.217</v>
      </c>
      <c r="K35" s="288"/>
      <c r="L35" s="288">
        <v>69.27</v>
      </c>
      <c r="M35" s="288"/>
      <c r="N35" s="288">
        <v>3721.0990000000002</v>
      </c>
      <c r="O35" s="291"/>
      <c r="Q35" s="288"/>
    </row>
    <row r="36" spans="1:17" ht="15" customHeight="1" x14ac:dyDescent="0.2">
      <c r="A36" s="287">
        <v>1999</v>
      </c>
      <c r="B36" s="288">
        <v>1827.452</v>
      </c>
      <c r="C36" s="289"/>
      <c r="D36" s="288">
        <v>1701.8420000000001</v>
      </c>
      <c r="E36" s="288"/>
      <c r="F36" s="288">
        <v>1.92</v>
      </c>
      <c r="G36" s="288"/>
      <c r="H36" s="288">
        <v>124.711</v>
      </c>
      <c r="I36" s="288"/>
      <c r="J36" s="290">
        <v>-1.0209999999999999</v>
      </c>
      <c r="K36" s="288"/>
      <c r="L36" s="288">
        <v>125.61</v>
      </c>
      <c r="M36" s="288"/>
      <c r="N36" s="288">
        <v>3632.3629999999998</v>
      </c>
      <c r="O36" s="291"/>
      <c r="Q36" s="288"/>
    </row>
    <row r="37" spans="1:17" ht="15" customHeight="1" x14ac:dyDescent="0.2">
      <c r="A37" s="287">
        <v>2000</v>
      </c>
      <c r="B37" s="288">
        <v>2025.191</v>
      </c>
      <c r="C37" s="289"/>
      <c r="D37" s="288">
        <v>1788.95</v>
      </c>
      <c r="E37" s="288"/>
      <c r="F37" s="288">
        <v>86.421999999999997</v>
      </c>
      <c r="G37" s="288"/>
      <c r="H37" s="288">
        <v>151.84800000000001</v>
      </c>
      <c r="I37" s="288"/>
      <c r="J37" s="290">
        <v>-2.0289999999999999</v>
      </c>
      <c r="K37" s="288"/>
      <c r="L37" s="288">
        <v>236.24100000000001</v>
      </c>
      <c r="M37" s="288"/>
      <c r="N37" s="288">
        <v>3409.8040000000001</v>
      </c>
      <c r="O37" s="291"/>
      <c r="Q37" s="288"/>
    </row>
    <row r="38" spans="1:17" ht="15" customHeight="1" x14ac:dyDescent="0.2">
      <c r="A38" s="287">
        <v>2001</v>
      </c>
      <c r="B38" s="288">
        <v>1991.0820000000001</v>
      </c>
      <c r="C38" s="289"/>
      <c r="D38" s="288">
        <v>1862.846</v>
      </c>
      <c r="E38" s="288"/>
      <c r="F38" s="288">
        <v>-32.445</v>
      </c>
      <c r="G38" s="288"/>
      <c r="H38" s="288">
        <v>162.98299999999998</v>
      </c>
      <c r="I38" s="288"/>
      <c r="J38" s="290">
        <v>-2.302</v>
      </c>
      <c r="K38" s="288"/>
      <c r="L38" s="288">
        <v>128.23599999999999</v>
      </c>
      <c r="M38" s="288"/>
      <c r="N38" s="288">
        <v>3319.6149999999998</v>
      </c>
      <c r="O38" s="291"/>
      <c r="Q38" s="288"/>
    </row>
    <row r="39" spans="1:17" ht="15" customHeight="1" x14ac:dyDescent="0.2">
      <c r="A39" s="287">
        <v>2002</v>
      </c>
      <c r="B39" s="288">
        <v>1853.136</v>
      </c>
      <c r="C39" s="289"/>
      <c r="D39" s="288">
        <v>2010.894</v>
      </c>
      <c r="E39" s="288"/>
      <c r="F39" s="288">
        <v>-317.41699999999997</v>
      </c>
      <c r="G39" s="288"/>
      <c r="H39" s="288">
        <v>159.00799999999995</v>
      </c>
      <c r="I39" s="288"/>
      <c r="J39" s="290">
        <v>0.65100000000000002</v>
      </c>
      <c r="K39" s="288"/>
      <c r="L39" s="288">
        <v>-157.75800000000001</v>
      </c>
      <c r="M39" s="288"/>
      <c r="N39" s="288">
        <v>3540.4270000000001</v>
      </c>
      <c r="O39" s="291"/>
      <c r="Q39" s="288"/>
    </row>
    <row r="40" spans="1:17" ht="15" customHeight="1" x14ac:dyDescent="0.2">
      <c r="A40" s="287">
        <v>2003</v>
      </c>
      <c r="B40" s="288">
        <v>1782.3140000000001</v>
      </c>
      <c r="C40" s="289"/>
      <c r="D40" s="288">
        <v>2159.8989999999999</v>
      </c>
      <c r="E40" s="288"/>
      <c r="F40" s="288">
        <v>-538.41800000000001</v>
      </c>
      <c r="G40" s="288"/>
      <c r="H40" s="288">
        <v>155.58800000000002</v>
      </c>
      <c r="I40" s="288"/>
      <c r="J40" s="290">
        <v>5.2450000000000001</v>
      </c>
      <c r="K40" s="288"/>
      <c r="L40" s="288">
        <v>-377.58499999999998</v>
      </c>
      <c r="M40" s="288"/>
      <c r="N40" s="288">
        <v>3913.4430000000002</v>
      </c>
      <c r="O40" s="291"/>
      <c r="Q40" s="288"/>
    </row>
    <row r="41" spans="1:17" ht="15" customHeight="1" x14ac:dyDescent="0.2">
      <c r="A41" s="287">
        <v>2004</v>
      </c>
      <c r="B41" s="288">
        <v>1880.114</v>
      </c>
      <c r="C41" s="289"/>
      <c r="D41" s="288">
        <v>2292.8409999999999</v>
      </c>
      <c r="E41" s="288"/>
      <c r="F41" s="288">
        <v>-567.96100000000001</v>
      </c>
      <c r="G41" s="288"/>
      <c r="H41" s="288">
        <v>151.10400000000004</v>
      </c>
      <c r="I41" s="288"/>
      <c r="J41" s="290">
        <v>4.13</v>
      </c>
      <c r="K41" s="288"/>
      <c r="L41" s="288">
        <v>-412.72699999999998</v>
      </c>
      <c r="M41" s="288"/>
      <c r="N41" s="288">
        <v>4295.5439999999999</v>
      </c>
      <c r="O41" s="291"/>
      <c r="Q41" s="288"/>
    </row>
    <row r="42" spans="1:17" ht="15" customHeight="1" x14ac:dyDescent="0.2">
      <c r="A42" s="287">
        <v>2005</v>
      </c>
      <c r="B42" s="288">
        <v>2153.6109999999999</v>
      </c>
      <c r="C42" s="289"/>
      <c r="D42" s="288">
        <v>2471.9569999999999</v>
      </c>
      <c r="E42" s="288"/>
      <c r="F42" s="288">
        <v>-493.61099999999999</v>
      </c>
      <c r="G42" s="288"/>
      <c r="H42" s="288">
        <v>173.47399999999999</v>
      </c>
      <c r="I42" s="288"/>
      <c r="J42" s="290">
        <v>1.7909999999999999</v>
      </c>
      <c r="K42" s="288"/>
      <c r="L42" s="288">
        <v>-318.346</v>
      </c>
      <c r="M42" s="288"/>
      <c r="N42" s="288">
        <v>4592.2120000000004</v>
      </c>
      <c r="O42" s="291"/>
      <c r="Q42" s="288"/>
    </row>
    <row r="43" spans="1:17" ht="15" customHeight="1" x14ac:dyDescent="0.2">
      <c r="A43" s="287">
        <v>2006</v>
      </c>
      <c r="B43" s="288">
        <v>2406.8690000000001</v>
      </c>
      <c r="C43" s="289"/>
      <c r="D43" s="288">
        <v>2655.05</v>
      </c>
      <c r="E43" s="288"/>
      <c r="F43" s="288">
        <v>-434.49400000000003</v>
      </c>
      <c r="G43" s="288"/>
      <c r="H43" s="288">
        <v>185.23800000000003</v>
      </c>
      <c r="I43" s="288"/>
      <c r="J43" s="290">
        <v>1.075</v>
      </c>
      <c r="K43" s="288"/>
      <c r="L43" s="288">
        <v>-248.18100000000001</v>
      </c>
      <c r="M43" s="288"/>
      <c r="N43" s="288">
        <v>4828.9719999999998</v>
      </c>
      <c r="O43" s="291"/>
      <c r="Q43" s="288"/>
    </row>
    <row r="44" spans="1:17" ht="15" customHeight="1" x14ac:dyDescent="0.2">
      <c r="A44" s="287">
        <v>2007</v>
      </c>
      <c r="B44" s="288">
        <v>2567.9850000000001</v>
      </c>
      <c r="C44" s="289"/>
      <c r="D44" s="288">
        <v>2728.6860000000001</v>
      </c>
      <c r="E44" s="288"/>
      <c r="F44" s="288">
        <v>-342.15300000000002</v>
      </c>
      <c r="G44" s="288"/>
      <c r="H44" s="288">
        <v>186.54500000000002</v>
      </c>
      <c r="I44" s="288"/>
      <c r="J44" s="290">
        <v>-5.093</v>
      </c>
      <c r="K44" s="288"/>
      <c r="L44" s="288">
        <v>-160.70099999999999</v>
      </c>
      <c r="M44" s="288"/>
      <c r="N44" s="288">
        <v>5035.1289999999999</v>
      </c>
      <c r="O44" s="291"/>
      <c r="Q44" s="288"/>
    </row>
    <row r="45" spans="1:17" ht="15" customHeight="1" x14ac:dyDescent="0.2">
      <c r="A45" s="287">
        <v>2008</v>
      </c>
      <c r="B45" s="288">
        <v>2523.991</v>
      </c>
      <c r="C45" s="289"/>
      <c r="D45" s="288">
        <v>2982.5439999999999</v>
      </c>
      <c r="E45" s="288"/>
      <c r="F45" s="288">
        <v>-641.84799999999996</v>
      </c>
      <c r="G45" s="288"/>
      <c r="H45" s="288">
        <v>185.71199999999996</v>
      </c>
      <c r="I45" s="288"/>
      <c r="J45" s="290">
        <v>-2.4169999999999998</v>
      </c>
      <c r="K45" s="288"/>
      <c r="L45" s="288">
        <v>-458.553</v>
      </c>
      <c r="M45" s="288"/>
      <c r="N45" s="288">
        <v>5803.05</v>
      </c>
      <c r="O45" s="291"/>
      <c r="Q45" s="288"/>
    </row>
    <row r="46" spans="1:17" ht="15" customHeight="1" x14ac:dyDescent="0.2">
      <c r="A46" s="287">
        <v>2009</v>
      </c>
      <c r="B46" s="288">
        <v>2104.989</v>
      </c>
      <c r="C46" s="289"/>
      <c r="D46" s="288">
        <v>3517.6770000000001</v>
      </c>
      <c r="E46" s="288"/>
      <c r="F46" s="288">
        <v>-1549.681</v>
      </c>
      <c r="G46" s="288"/>
      <c r="H46" s="288">
        <v>137.29699999999994</v>
      </c>
      <c r="I46" s="288"/>
      <c r="J46" s="290">
        <v>-0.30399999999999999</v>
      </c>
      <c r="K46" s="288"/>
      <c r="L46" s="288">
        <v>-1412.6880000000001</v>
      </c>
      <c r="M46" s="288"/>
      <c r="N46" s="288">
        <v>7544.7070000000003</v>
      </c>
      <c r="O46" s="291"/>
      <c r="Q46" s="288"/>
    </row>
    <row r="47" spans="1:17" ht="15" customHeight="1" x14ac:dyDescent="0.2">
      <c r="A47" s="287">
        <v>2010</v>
      </c>
      <c r="B47" s="288">
        <v>2162.7060000000001</v>
      </c>
      <c r="C47" s="289"/>
      <c r="D47" s="288">
        <v>3457.0790000000002</v>
      </c>
      <c r="E47" s="288"/>
      <c r="F47" s="288">
        <v>-1371.3779999999999</v>
      </c>
      <c r="G47" s="288"/>
      <c r="H47" s="288">
        <v>81.704999999999885</v>
      </c>
      <c r="I47" s="288"/>
      <c r="J47" s="290">
        <v>-4.7</v>
      </c>
      <c r="K47" s="288"/>
      <c r="L47" s="288">
        <v>-1294.373</v>
      </c>
      <c r="M47" s="288"/>
      <c r="N47" s="288">
        <v>9018.8819999999996</v>
      </c>
      <c r="O47" s="291"/>
      <c r="Q47" s="288"/>
    </row>
    <row r="48" spans="1:17" ht="15" customHeight="1" x14ac:dyDescent="0.2">
      <c r="A48" s="287">
        <v>2011</v>
      </c>
      <c r="B48" s="288">
        <v>2303.4659999999999</v>
      </c>
      <c r="C48" s="289"/>
      <c r="D48" s="288">
        <v>3603.0590000000002</v>
      </c>
      <c r="E48" s="288"/>
      <c r="F48" s="288">
        <v>-1366.7750000000001</v>
      </c>
      <c r="G48" s="288"/>
      <c r="H48" s="288">
        <v>67.990000000000023</v>
      </c>
      <c r="I48" s="288"/>
      <c r="J48" s="290">
        <v>-0.80800000000000005</v>
      </c>
      <c r="K48" s="288"/>
      <c r="L48" s="288">
        <v>-1299.5930000000001</v>
      </c>
      <c r="M48" s="288"/>
      <c r="N48" s="288">
        <v>10128.187</v>
      </c>
      <c r="O48" s="291"/>
      <c r="Q48" s="288"/>
    </row>
    <row r="49" spans="1:30" ht="15" customHeight="1" x14ac:dyDescent="0.2">
      <c r="A49" s="287">
        <v>2012</v>
      </c>
      <c r="B49" s="288">
        <v>2450.1640000000002</v>
      </c>
      <c r="C49" s="289"/>
      <c r="D49" s="288">
        <v>3537.127</v>
      </c>
      <c r="E49" s="288"/>
      <c r="F49" s="288">
        <v>-1148.876</v>
      </c>
      <c r="G49" s="288"/>
      <c r="H49" s="288">
        <v>64.583000000000013</v>
      </c>
      <c r="I49" s="288"/>
      <c r="J49" s="290">
        <v>-2.67</v>
      </c>
      <c r="K49" s="288"/>
      <c r="L49" s="288">
        <v>-1086.963</v>
      </c>
      <c r="M49" s="288"/>
      <c r="N49" s="288">
        <v>11281.130999999999</v>
      </c>
      <c r="O49" s="291"/>
      <c r="Q49" s="288"/>
    </row>
    <row r="50" spans="1:30" ht="15" customHeight="1" x14ac:dyDescent="0.2">
      <c r="A50" s="287">
        <v>2013</v>
      </c>
      <c r="B50" s="288">
        <v>2775.1030000000001</v>
      </c>
      <c r="C50" s="289"/>
      <c r="D50" s="288">
        <v>3454.605</v>
      </c>
      <c r="E50" s="288"/>
      <c r="F50" s="288">
        <v>-718.96500000000003</v>
      </c>
      <c r="G50" s="288"/>
      <c r="H50" s="288">
        <v>37.550000000000082</v>
      </c>
      <c r="I50" s="288"/>
      <c r="J50" s="290">
        <v>1.913</v>
      </c>
      <c r="K50" s="288"/>
      <c r="L50" s="288">
        <v>-679.50199999999995</v>
      </c>
      <c r="M50" s="288"/>
      <c r="N50" s="288">
        <v>11982.576999999999</v>
      </c>
      <c r="O50" s="291"/>
      <c r="Q50" s="288"/>
    </row>
    <row r="51" spans="1:30" ht="15" customHeight="1" x14ac:dyDescent="0.2">
      <c r="A51" s="287"/>
      <c r="B51" s="288"/>
      <c r="C51" s="289"/>
      <c r="D51" s="288"/>
      <c r="E51" s="288"/>
      <c r="F51" s="288"/>
      <c r="G51" s="288"/>
      <c r="H51" s="288"/>
      <c r="I51" s="288"/>
      <c r="J51" s="290"/>
      <c r="K51" s="288"/>
      <c r="L51" s="288"/>
      <c r="M51" s="288"/>
      <c r="N51" s="288"/>
      <c r="O51" s="291"/>
      <c r="Q51" s="288"/>
    </row>
    <row r="52" spans="1:30" ht="15" customHeight="1" x14ac:dyDescent="0.25">
      <c r="A52" s="286"/>
      <c r="B52" s="339" t="s">
        <v>51</v>
      </c>
      <c r="C52" s="340"/>
      <c r="D52" s="340"/>
      <c r="E52" s="340"/>
      <c r="F52" s="340"/>
      <c r="G52" s="340"/>
      <c r="H52" s="340"/>
      <c r="I52" s="340"/>
      <c r="J52" s="340"/>
      <c r="K52" s="340"/>
      <c r="L52" s="340"/>
      <c r="M52" s="340"/>
      <c r="N52" s="340"/>
      <c r="O52" s="340"/>
      <c r="Q52" s="288"/>
    </row>
    <row r="53" spans="1:30" ht="15" customHeight="1" x14ac:dyDescent="0.2">
      <c r="A53" s="287">
        <v>1974</v>
      </c>
      <c r="B53" s="292">
        <v>17.710999999999999</v>
      </c>
      <c r="C53" s="292"/>
      <c r="D53" s="292">
        <v>18.123999999999999</v>
      </c>
      <c r="E53" s="292"/>
      <c r="F53" s="292">
        <v>-0.48399999999999999</v>
      </c>
      <c r="G53" s="293"/>
      <c r="H53" s="292">
        <v>0.124</v>
      </c>
      <c r="I53" s="290"/>
      <c r="J53" s="290">
        <v>-5.1999999999999998E-2</v>
      </c>
      <c r="K53" s="293"/>
      <c r="L53" s="292">
        <v>-0.41299999999999998</v>
      </c>
      <c r="M53" s="293"/>
      <c r="N53" s="292">
        <v>23.126000000000001</v>
      </c>
      <c r="Q53" s="289"/>
      <c r="R53" s="289"/>
      <c r="S53" s="289"/>
      <c r="T53" s="289"/>
      <c r="U53" s="289"/>
      <c r="V53" s="289"/>
      <c r="W53" s="289"/>
      <c r="X53" s="289"/>
      <c r="Y53" s="289"/>
      <c r="Z53" s="289"/>
      <c r="AA53" s="289"/>
      <c r="AB53" s="289"/>
      <c r="AC53" s="289"/>
      <c r="AD53" s="289"/>
    </row>
    <row r="54" spans="1:30" ht="15" customHeight="1" x14ac:dyDescent="0.2">
      <c r="A54" s="287">
        <v>1975</v>
      </c>
      <c r="B54" s="292">
        <v>17.327999999999999</v>
      </c>
      <c r="C54" s="292"/>
      <c r="D54" s="292">
        <v>20.634</v>
      </c>
      <c r="E54" s="292"/>
      <c r="F54" s="292">
        <v>-3.3620000000000001</v>
      </c>
      <c r="G54" s="293"/>
      <c r="H54" s="292">
        <v>0.125</v>
      </c>
      <c r="I54" s="290"/>
      <c r="J54" s="290">
        <v>-6.9000000000000006E-2</v>
      </c>
      <c r="K54" s="293"/>
      <c r="L54" s="292">
        <v>-3.306</v>
      </c>
      <c r="M54" s="293"/>
      <c r="N54" s="292">
        <v>24.506</v>
      </c>
      <c r="Q54" s="289"/>
      <c r="R54" s="289"/>
      <c r="S54" s="289"/>
      <c r="T54" s="289"/>
      <c r="U54" s="289"/>
      <c r="V54" s="289"/>
      <c r="W54" s="289"/>
      <c r="X54" s="289"/>
      <c r="Y54" s="289"/>
      <c r="Z54" s="289"/>
      <c r="AA54" s="289"/>
      <c r="AB54" s="289"/>
      <c r="AC54" s="289"/>
    </row>
    <row r="55" spans="1:30" ht="15" customHeight="1" x14ac:dyDescent="0.2">
      <c r="A55" s="287">
        <v>1976</v>
      </c>
      <c r="B55" s="292">
        <v>16.649000000000001</v>
      </c>
      <c r="C55" s="292"/>
      <c r="D55" s="292">
        <v>20.766999999999999</v>
      </c>
      <c r="E55" s="292"/>
      <c r="F55" s="292">
        <v>-3.8780000000000001</v>
      </c>
      <c r="G55" s="293"/>
      <c r="H55" s="292">
        <v>-0.18</v>
      </c>
      <c r="I55" s="290"/>
      <c r="J55" s="290">
        <v>-6.0999999999999999E-2</v>
      </c>
      <c r="K55" s="293"/>
      <c r="L55" s="292">
        <v>-4.1180000000000003</v>
      </c>
      <c r="M55" s="293"/>
      <c r="N55" s="292">
        <v>26.667000000000002</v>
      </c>
      <c r="Q55" s="289"/>
      <c r="R55" s="289"/>
      <c r="S55" s="289"/>
      <c r="T55" s="289"/>
      <c r="U55" s="289"/>
      <c r="V55" s="289"/>
      <c r="W55" s="289"/>
      <c r="X55" s="289"/>
      <c r="Y55" s="289"/>
      <c r="Z55" s="289"/>
      <c r="AA55" s="289"/>
      <c r="AB55" s="289"/>
      <c r="AC55" s="289"/>
    </row>
    <row r="56" spans="1:30" ht="15" customHeight="1" x14ac:dyDescent="0.2">
      <c r="A56" s="287">
        <v>1977</v>
      </c>
      <c r="B56" s="292">
        <v>17.529</v>
      </c>
      <c r="C56" s="292"/>
      <c r="D56" s="292">
        <v>20.175000000000001</v>
      </c>
      <c r="E56" s="292"/>
      <c r="F56" s="292">
        <v>-2.4620000000000002</v>
      </c>
      <c r="G56" s="293"/>
      <c r="H56" s="292">
        <v>-0.192</v>
      </c>
      <c r="I56" s="290"/>
      <c r="J56" s="292">
        <v>8.9999999999999993E-3</v>
      </c>
      <c r="K56" s="293"/>
      <c r="L56" s="292">
        <v>-2.645</v>
      </c>
      <c r="M56" s="293"/>
      <c r="N56" s="292">
        <v>27.071000000000002</v>
      </c>
      <c r="Q56" s="289"/>
      <c r="R56" s="289"/>
      <c r="S56" s="289"/>
      <c r="T56" s="289"/>
      <c r="U56" s="289"/>
      <c r="V56" s="289"/>
      <c r="W56" s="289"/>
      <c r="X56" s="289"/>
      <c r="Y56" s="289"/>
      <c r="Z56" s="289"/>
      <c r="AA56" s="289"/>
      <c r="AB56" s="289"/>
      <c r="AC56" s="289"/>
    </row>
    <row r="57" spans="1:30" ht="15" customHeight="1" x14ac:dyDescent="0.2">
      <c r="A57" s="287">
        <v>1978</v>
      </c>
      <c r="B57" s="292">
        <v>17.538</v>
      </c>
      <c r="C57" s="292"/>
      <c r="D57" s="292">
        <v>20.135999999999999</v>
      </c>
      <c r="E57" s="292"/>
      <c r="F57" s="292">
        <v>-2.4319999999999999</v>
      </c>
      <c r="G57" s="293"/>
      <c r="H57" s="292">
        <v>-0.187</v>
      </c>
      <c r="I57" s="290"/>
      <c r="J57" s="292">
        <v>2.1999999999999999E-2</v>
      </c>
      <c r="K57" s="293"/>
      <c r="L57" s="292">
        <v>-2.5979999999999999</v>
      </c>
      <c r="M57" s="293"/>
      <c r="N57" s="292">
        <v>26.649000000000001</v>
      </c>
      <c r="Q57" s="289"/>
      <c r="R57" s="289"/>
      <c r="S57" s="289"/>
      <c r="T57" s="289"/>
      <c r="U57" s="289"/>
      <c r="V57" s="289"/>
      <c r="W57" s="289"/>
      <c r="X57" s="289"/>
      <c r="Y57" s="289"/>
      <c r="Z57" s="289"/>
      <c r="AA57" s="289"/>
      <c r="AB57" s="289"/>
      <c r="AC57" s="289"/>
    </row>
    <row r="58" spans="1:30" ht="15" customHeight="1" x14ac:dyDescent="0.2">
      <c r="A58" s="287">
        <v>1979</v>
      </c>
      <c r="B58" s="292">
        <v>18.027000000000001</v>
      </c>
      <c r="C58" s="292"/>
      <c r="D58" s="292">
        <v>19.611999999999998</v>
      </c>
      <c r="E58" s="292"/>
      <c r="F58" s="292">
        <v>-1.542</v>
      </c>
      <c r="G58" s="293"/>
      <c r="H58" s="292">
        <v>-7.6999999999999999E-2</v>
      </c>
      <c r="I58" s="290"/>
      <c r="J58" s="292">
        <v>3.5000000000000003E-2</v>
      </c>
      <c r="K58" s="293"/>
      <c r="L58" s="292">
        <v>-1.585</v>
      </c>
      <c r="M58" s="293"/>
      <c r="N58" s="292">
        <v>24.914000000000001</v>
      </c>
      <c r="Q58" s="289"/>
      <c r="R58" s="289"/>
      <c r="S58" s="289"/>
      <c r="T58" s="289"/>
      <c r="U58" s="289"/>
      <c r="V58" s="289"/>
      <c r="W58" s="289"/>
      <c r="X58" s="289"/>
      <c r="Y58" s="289"/>
      <c r="Z58" s="289"/>
      <c r="AA58" s="289"/>
      <c r="AB58" s="289"/>
      <c r="AC58" s="289"/>
    </row>
    <row r="59" spans="1:30" ht="9.9499999999999993" customHeight="1" x14ac:dyDescent="0.2">
      <c r="A59" s="294"/>
      <c r="B59" s="295"/>
      <c r="C59" s="295"/>
      <c r="D59" s="295"/>
      <c r="E59" s="295"/>
      <c r="F59" s="295"/>
      <c r="G59" s="296"/>
      <c r="H59" s="295"/>
      <c r="I59" s="297"/>
      <c r="J59" s="295"/>
      <c r="K59" s="296"/>
      <c r="L59" s="295"/>
      <c r="M59" s="296"/>
      <c r="N59" s="295"/>
      <c r="O59" s="298"/>
      <c r="Q59" s="289"/>
      <c r="R59" s="289"/>
      <c r="S59" s="289"/>
      <c r="T59" s="289"/>
      <c r="U59" s="289"/>
      <c r="V59" s="289"/>
      <c r="W59" s="289"/>
      <c r="X59" s="289"/>
      <c r="Y59" s="289"/>
      <c r="Z59" s="289"/>
      <c r="AA59" s="289"/>
      <c r="AB59" s="289"/>
      <c r="AC59" s="289"/>
    </row>
    <row r="60" spans="1:30" ht="15" customHeight="1" x14ac:dyDescent="0.2">
      <c r="A60" s="287">
        <v>1980</v>
      </c>
      <c r="B60" s="292">
        <v>18.489999999999998</v>
      </c>
      <c r="C60" s="292"/>
      <c r="D60" s="292">
        <v>21.129000000000001</v>
      </c>
      <c r="E60" s="292"/>
      <c r="F60" s="292">
        <v>-2.6150000000000002</v>
      </c>
      <c r="G60" s="293"/>
      <c r="H60" s="292">
        <v>-0.04</v>
      </c>
      <c r="I60" s="290"/>
      <c r="J60" s="292">
        <v>1.4999999999999999E-2</v>
      </c>
      <c r="K60" s="293"/>
      <c r="L60" s="292">
        <v>-2.64</v>
      </c>
      <c r="M60" s="293"/>
      <c r="N60" s="292">
        <v>25.454999999999998</v>
      </c>
      <c r="Q60" s="289"/>
      <c r="R60" s="289"/>
      <c r="S60" s="289"/>
      <c r="T60" s="289"/>
      <c r="U60" s="289"/>
      <c r="V60" s="289"/>
      <c r="W60" s="289"/>
      <c r="X60" s="289"/>
      <c r="Y60" s="289"/>
      <c r="Z60" s="289"/>
      <c r="AA60" s="289"/>
      <c r="AB60" s="289"/>
      <c r="AC60" s="289"/>
    </row>
    <row r="61" spans="1:30" ht="15" customHeight="1" x14ac:dyDescent="0.2">
      <c r="A61" s="287">
        <v>1981</v>
      </c>
      <c r="B61" s="292">
        <v>19.094999999999999</v>
      </c>
      <c r="C61" s="292"/>
      <c r="D61" s="292">
        <v>21.611000000000001</v>
      </c>
      <c r="E61" s="292"/>
      <c r="F61" s="292">
        <v>-2.3530000000000002</v>
      </c>
      <c r="G61" s="293"/>
      <c r="H61" s="292">
        <v>-0.16</v>
      </c>
      <c r="I61" s="290"/>
      <c r="J61" s="292">
        <v>-3.0000000000000001E-3</v>
      </c>
      <c r="K61" s="293"/>
      <c r="L61" s="292">
        <v>-2.516</v>
      </c>
      <c r="M61" s="293"/>
      <c r="N61" s="292">
        <v>25.152999999999999</v>
      </c>
      <c r="Q61" s="289"/>
      <c r="R61" s="289"/>
      <c r="S61" s="289"/>
      <c r="T61" s="289"/>
      <c r="U61" s="289"/>
      <c r="V61" s="289"/>
      <c r="W61" s="289"/>
      <c r="X61" s="289"/>
      <c r="Y61" s="289"/>
      <c r="Z61" s="289"/>
      <c r="AA61" s="289"/>
      <c r="AB61" s="289"/>
      <c r="AC61" s="289"/>
    </row>
    <row r="62" spans="1:30" ht="15" customHeight="1" x14ac:dyDescent="0.2">
      <c r="A62" s="287">
        <v>1982</v>
      </c>
      <c r="B62" s="292">
        <v>18.641999999999999</v>
      </c>
      <c r="C62" s="292"/>
      <c r="D62" s="292">
        <v>22.503</v>
      </c>
      <c r="E62" s="292"/>
      <c r="F62" s="292">
        <v>-3.6389999999999998</v>
      </c>
      <c r="G62" s="293"/>
      <c r="H62" s="292">
        <v>-0.24</v>
      </c>
      <c r="I62" s="290"/>
      <c r="J62" s="292">
        <v>1.7000000000000001E-2</v>
      </c>
      <c r="K62" s="293"/>
      <c r="L62" s="292">
        <v>-3.8620000000000001</v>
      </c>
      <c r="M62" s="293"/>
      <c r="N62" s="292">
        <v>27.9</v>
      </c>
      <c r="Q62" s="289"/>
      <c r="R62" s="289"/>
      <c r="S62" s="289"/>
      <c r="T62" s="289"/>
      <c r="U62" s="289"/>
      <c r="V62" s="289"/>
      <c r="W62" s="289"/>
      <c r="X62" s="289"/>
      <c r="Y62" s="289"/>
      <c r="Z62" s="289"/>
      <c r="AA62" s="289"/>
      <c r="AB62" s="289"/>
      <c r="AC62" s="289"/>
    </row>
    <row r="63" spans="1:30" ht="15" customHeight="1" x14ac:dyDescent="0.2">
      <c r="A63" s="287">
        <v>1983</v>
      </c>
      <c r="B63" s="292">
        <v>16.96</v>
      </c>
      <c r="C63" s="292"/>
      <c r="D63" s="292">
        <v>22.827999999999999</v>
      </c>
      <c r="E63" s="292"/>
      <c r="F63" s="292">
        <v>-5.8650000000000002</v>
      </c>
      <c r="G63" s="293"/>
      <c r="H63" s="292">
        <v>6.0000000000000001E-3</v>
      </c>
      <c r="I63" s="290"/>
      <c r="J63" s="292">
        <v>-8.9999999999999993E-3</v>
      </c>
      <c r="K63" s="293"/>
      <c r="L63" s="292">
        <v>-5.8680000000000003</v>
      </c>
      <c r="M63" s="293"/>
      <c r="N63" s="292">
        <v>32.116999999999997</v>
      </c>
      <c r="Q63" s="289"/>
      <c r="R63" s="289"/>
      <c r="S63" s="289"/>
      <c r="T63" s="289"/>
      <c r="U63" s="289"/>
      <c r="V63" s="289"/>
      <c r="W63" s="289"/>
      <c r="X63" s="289"/>
      <c r="Y63" s="289"/>
      <c r="Z63" s="289"/>
      <c r="AA63" s="289"/>
      <c r="AB63" s="289"/>
      <c r="AC63" s="289"/>
    </row>
    <row r="64" spans="1:30" ht="15" customHeight="1" x14ac:dyDescent="0.2">
      <c r="A64" s="287">
        <v>1984</v>
      </c>
      <c r="B64" s="292">
        <v>16.86</v>
      </c>
      <c r="C64" s="292"/>
      <c r="D64" s="292">
        <v>21.548999999999999</v>
      </c>
      <c r="E64" s="292"/>
      <c r="F64" s="292">
        <v>-4.6870000000000003</v>
      </c>
      <c r="G64" s="293"/>
      <c r="H64" s="292">
        <v>7.0000000000000001E-3</v>
      </c>
      <c r="I64" s="290"/>
      <c r="J64" s="292">
        <v>-8.9999999999999993E-3</v>
      </c>
      <c r="K64" s="293"/>
      <c r="L64" s="292">
        <v>-4.6890000000000001</v>
      </c>
      <c r="M64" s="293"/>
      <c r="N64" s="292">
        <v>33.064</v>
      </c>
      <c r="Q64" s="289"/>
      <c r="R64" s="289"/>
      <c r="S64" s="289"/>
      <c r="T64" s="289"/>
      <c r="U64" s="289"/>
      <c r="V64" s="289"/>
      <c r="W64" s="289"/>
      <c r="X64" s="289"/>
      <c r="Y64" s="289"/>
      <c r="Z64" s="289"/>
      <c r="AA64" s="289"/>
      <c r="AB64" s="289"/>
      <c r="AC64" s="289"/>
    </row>
    <row r="65" spans="1:29" ht="15" customHeight="1" x14ac:dyDescent="0.2">
      <c r="A65" s="287">
        <v>1985</v>
      </c>
      <c r="B65" s="292">
        <v>17.189</v>
      </c>
      <c r="C65" s="292"/>
      <c r="D65" s="292">
        <v>22.161000000000001</v>
      </c>
      <c r="E65" s="292"/>
      <c r="F65" s="292">
        <v>-5.1879999999999997</v>
      </c>
      <c r="G65" s="293"/>
      <c r="H65" s="292">
        <v>0.219</v>
      </c>
      <c r="I65" s="290"/>
      <c r="J65" s="292">
        <v>-3.0000000000000001E-3</v>
      </c>
      <c r="K65" s="293"/>
      <c r="L65" s="292">
        <v>-4.9720000000000004</v>
      </c>
      <c r="M65" s="293"/>
      <c r="N65" s="292">
        <v>35.295999999999999</v>
      </c>
      <c r="Q65" s="289"/>
      <c r="R65" s="289"/>
      <c r="S65" s="289"/>
      <c r="T65" s="289"/>
      <c r="U65" s="289"/>
      <c r="V65" s="289"/>
      <c r="W65" s="289"/>
      <c r="X65" s="289"/>
      <c r="Y65" s="289"/>
      <c r="Z65" s="289"/>
      <c r="AA65" s="289"/>
      <c r="AB65" s="289"/>
      <c r="AC65" s="289"/>
    </row>
    <row r="66" spans="1:29" ht="15" customHeight="1" x14ac:dyDescent="0.2">
      <c r="A66" s="287">
        <v>1986</v>
      </c>
      <c r="B66" s="292">
        <v>16.956</v>
      </c>
      <c r="C66" s="292"/>
      <c r="D66" s="292">
        <v>21.834</v>
      </c>
      <c r="E66" s="292"/>
      <c r="F66" s="292">
        <v>-5.2450000000000001</v>
      </c>
      <c r="G66" s="293"/>
      <c r="H66" s="292">
        <v>0.36899999999999999</v>
      </c>
      <c r="I66" s="290"/>
      <c r="J66" s="292">
        <v>-1E-3</v>
      </c>
      <c r="K66" s="293"/>
      <c r="L66" s="292">
        <v>-4.8769999999999998</v>
      </c>
      <c r="M66" s="293"/>
      <c r="N66" s="292">
        <v>38.372999999999998</v>
      </c>
      <c r="Q66" s="289"/>
      <c r="R66" s="289"/>
      <c r="S66" s="289"/>
      <c r="T66" s="289"/>
      <c r="U66" s="289"/>
      <c r="V66" s="289"/>
      <c r="W66" s="289"/>
      <c r="X66" s="289"/>
      <c r="Y66" s="289"/>
      <c r="Z66" s="289"/>
      <c r="AA66" s="289"/>
      <c r="AB66" s="289"/>
      <c r="AC66" s="289"/>
    </row>
    <row r="67" spans="1:29" ht="15" customHeight="1" x14ac:dyDescent="0.2">
      <c r="A67" s="287">
        <v>1987</v>
      </c>
      <c r="B67" s="292">
        <v>17.864999999999998</v>
      </c>
      <c r="C67" s="292"/>
      <c r="D67" s="292">
        <v>20.995999999999999</v>
      </c>
      <c r="E67" s="292"/>
      <c r="F67" s="292">
        <v>-3.5209999999999999</v>
      </c>
      <c r="G67" s="293"/>
      <c r="H67" s="292">
        <v>0.40899999999999997</v>
      </c>
      <c r="I67" s="290"/>
      <c r="J67" s="292">
        <v>-0.02</v>
      </c>
      <c r="K67" s="293"/>
      <c r="L67" s="292">
        <v>-3.1309999999999998</v>
      </c>
      <c r="M67" s="293"/>
      <c r="N67" s="292">
        <v>39.518999999999998</v>
      </c>
      <c r="Q67" s="289"/>
      <c r="R67" s="289"/>
      <c r="S67" s="289"/>
      <c r="T67" s="289"/>
      <c r="U67" s="289"/>
      <c r="V67" s="289"/>
      <c r="W67" s="289"/>
      <c r="X67" s="289"/>
      <c r="Y67" s="289"/>
      <c r="Z67" s="289"/>
      <c r="AA67" s="289"/>
      <c r="AB67" s="289"/>
      <c r="AC67" s="289"/>
    </row>
    <row r="68" spans="1:29" ht="15" customHeight="1" x14ac:dyDescent="0.2">
      <c r="A68" s="287">
        <v>1988</v>
      </c>
      <c r="B68" s="292">
        <v>17.638000000000002</v>
      </c>
      <c r="C68" s="292"/>
      <c r="D68" s="292">
        <v>20.648</v>
      </c>
      <c r="E68" s="292"/>
      <c r="F68" s="292">
        <v>-3.73</v>
      </c>
      <c r="G68" s="293"/>
      <c r="H68" s="292">
        <v>0.753</v>
      </c>
      <c r="I68" s="290"/>
      <c r="J68" s="292">
        <v>-3.3000000000000002E-2</v>
      </c>
      <c r="K68" s="293"/>
      <c r="L68" s="292">
        <v>-3.01</v>
      </c>
      <c r="M68" s="293"/>
      <c r="N68" s="292">
        <v>39.798000000000002</v>
      </c>
      <c r="Q68" s="289"/>
      <c r="R68" s="289"/>
      <c r="S68" s="289"/>
      <c r="T68" s="289"/>
      <c r="U68" s="289"/>
      <c r="V68" s="289"/>
      <c r="W68" s="289"/>
      <c r="X68" s="289"/>
      <c r="Y68" s="289"/>
      <c r="Z68" s="289"/>
      <c r="AA68" s="289"/>
      <c r="AB68" s="289"/>
      <c r="AC68" s="289"/>
    </row>
    <row r="69" spans="1:29" ht="15" customHeight="1" x14ac:dyDescent="0.2">
      <c r="A69" s="287">
        <v>1989</v>
      </c>
      <c r="B69" s="292">
        <v>17.794</v>
      </c>
      <c r="C69" s="292"/>
      <c r="D69" s="292">
        <v>20.533999999999999</v>
      </c>
      <c r="E69" s="292"/>
      <c r="F69" s="292">
        <v>-3.6880000000000002</v>
      </c>
      <c r="G69" s="293"/>
      <c r="H69" s="292">
        <v>0.94199999999999995</v>
      </c>
      <c r="I69" s="290"/>
      <c r="J69" s="292">
        <v>6.0000000000000001E-3</v>
      </c>
      <c r="K69" s="293"/>
      <c r="L69" s="292">
        <v>-2.74</v>
      </c>
      <c r="M69" s="293"/>
      <c r="N69" s="292">
        <v>39.331000000000003</v>
      </c>
      <c r="Q69" s="289"/>
      <c r="R69" s="289"/>
      <c r="S69" s="289"/>
      <c r="T69" s="289"/>
      <c r="U69" s="289"/>
      <c r="V69" s="289"/>
      <c r="W69" s="289"/>
      <c r="X69" s="289"/>
      <c r="Y69" s="289"/>
      <c r="Z69" s="289"/>
      <c r="AA69" s="289"/>
      <c r="AB69" s="289"/>
      <c r="AC69" s="289"/>
    </row>
    <row r="70" spans="1:29" ht="9.9499999999999993" customHeight="1" x14ac:dyDescent="0.2">
      <c r="A70" s="294"/>
      <c r="B70" s="295"/>
      <c r="C70" s="295"/>
      <c r="D70" s="295"/>
      <c r="E70" s="295"/>
      <c r="F70" s="295"/>
      <c r="G70" s="296"/>
      <c r="H70" s="295"/>
      <c r="I70" s="297"/>
      <c r="J70" s="295"/>
      <c r="K70" s="296"/>
      <c r="L70" s="295"/>
      <c r="M70" s="296"/>
      <c r="N70" s="295"/>
      <c r="O70" s="298"/>
      <c r="Q70" s="289"/>
      <c r="R70" s="289"/>
      <c r="S70" s="289"/>
      <c r="T70" s="289"/>
      <c r="U70" s="289"/>
      <c r="V70" s="289"/>
      <c r="W70" s="289"/>
      <c r="X70" s="289"/>
      <c r="Y70" s="289"/>
      <c r="Z70" s="289"/>
      <c r="AA70" s="289"/>
      <c r="AB70" s="289"/>
      <c r="AC70" s="289"/>
    </row>
    <row r="71" spans="1:29" ht="15" customHeight="1" x14ac:dyDescent="0.2">
      <c r="A71" s="287">
        <v>1990</v>
      </c>
      <c r="B71" s="292">
        <v>17.448</v>
      </c>
      <c r="C71" s="292"/>
      <c r="D71" s="292">
        <v>21.184999999999999</v>
      </c>
      <c r="E71" s="292"/>
      <c r="F71" s="292">
        <v>-4.694</v>
      </c>
      <c r="G71" s="293"/>
      <c r="H71" s="292">
        <v>0.98399999999999999</v>
      </c>
      <c r="I71" s="290"/>
      <c r="J71" s="292">
        <v>-2.7E-2</v>
      </c>
      <c r="K71" s="293"/>
      <c r="L71" s="292">
        <v>-3.7370000000000001</v>
      </c>
      <c r="M71" s="293"/>
      <c r="N71" s="292">
        <v>40.773000000000003</v>
      </c>
      <c r="Q71" s="289"/>
      <c r="R71" s="289"/>
      <c r="S71" s="289"/>
      <c r="T71" s="289"/>
      <c r="U71" s="289"/>
      <c r="V71" s="289"/>
      <c r="W71" s="289"/>
      <c r="X71" s="289"/>
      <c r="Y71" s="289"/>
      <c r="Z71" s="289"/>
      <c r="AA71" s="289"/>
      <c r="AB71" s="289"/>
      <c r="AC71" s="289"/>
    </row>
    <row r="72" spans="1:29" ht="15" customHeight="1" x14ac:dyDescent="0.2">
      <c r="A72" s="287">
        <v>1991</v>
      </c>
      <c r="B72" s="292">
        <v>17.266999999999999</v>
      </c>
      <c r="C72" s="292"/>
      <c r="D72" s="292">
        <v>21.672999999999998</v>
      </c>
      <c r="E72" s="292"/>
      <c r="F72" s="292">
        <v>-5.2610000000000001</v>
      </c>
      <c r="G72" s="293"/>
      <c r="H72" s="292">
        <v>0.876</v>
      </c>
      <c r="I72" s="290"/>
      <c r="J72" s="292">
        <v>-2.1999999999999999E-2</v>
      </c>
      <c r="K72" s="293"/>
      <c r="L72" s="292">
        <v>-4.4059999999999997</v>
      </c>
      <c r="M72" s="293"/>
      <c r="N72" s="292">
        <v>44.01</v>
      </c>
      <c r="Q72" s="289"/>
      <c r="R72" s="289"/>
      <c r="S72" s="289"/>
      <c r="T72" s="289"/>
      <c r="U72" s="289"/>
      <c r="V72" s="289"/>
      <c r="W72" s="289"/>
      <c r="X72" s="289"/>
      <c r="Y72" s="289"/>
      <c r="Z72" s="289"/>
      <c r="AA72" s="289"/>
      <c r="AB72" s="289"/>
      <c r="AC72" s="289"/>
    </row>
    <row r="73" spans="1:29" ht="15" customHeight="1" x14ac:dyDescent="0.2">
      <c r="A73" s="287">
        <v>1992</v>
      </c>
      <c r="B73" s="292">
        <v>16.957999999999998</v>
      </c>
      <c r="C73" s="292"/>
      <c r="D73" s="292">
        <v>21.47</v>
      </c>
      <c r="E73" s="292"/>
      <c r="F73" s="292">
        <v>-5.29</v>
      </c>
      <c r="G73" s="293"/>
      <c r="H73" s="292">
        <v>0.78900000000000003</v>
      </c>
      <c r="I73" s="290"/>
      <c r="J73" s="292">
        <v>-0.01</v>
      </c>
      <c r="K73" s="293"/>
      <c r="L73" s="292">
        <v>-4.5119999999999996</v>
      </c>
      <c r="M73" s="293"/>
      <c r="N73" s="292">
        <v>46.618000000000002</v>
      </c>
      <c r="Q73" s="289"/>
      <c r="R73" s="289"/>
      <c r="S73" s="289"/>
      <c r="T73" s="289"/>
      <c r="U73" s="289"/>
      <c r="V73" s="289"/>
      <c r="W73" s="289"/>
      <c r="X73" s="289"/>
      <c r="Y73" s="289"/>
      <c r="Z73" s="289"/>
      <c r="AA73" s="289"/>
      <c r="AB73" s="289"/>
      <c r="AC73" s="289"/>
    </row>
    <row r="74" spans="1:29" ht="15" customHeight="1" x14ac:dyDescent="0.2">
      <c r="A74" s="287">
        <v>1993</v>
      </c>
      <c r="B74" s="292">
        <v>16.988</v>
      </c>
      <c r="C74" s="292"/>
      <c r="D74" s="292">
        <v>20.742000000000001</v>
      </c>
      <c r="E74" s="292"/>
      <c r="F74" s="292">
        <v>-4.4210000000000003</v>
      </c>
      <c r="G74" s="293"/>
      <c r="H74" s="292">
        <v>0.68899999999999995</v>
      </c>
      <c r="I74" s="290"/>
      <c r="J74" s="292">
        <v>-2.1000000000000001E-2</v>
      </c>
      <c r="K74" s="293"/>
      <c r="L74" s="292">
        <v>-3.754</v>
      </c>
      <c r="M74" s="293"/>
      <c r="N74" s="292">
        <v>47.807000000000002</v>
      </c>
      <c r="Q74" s="289"/>
      <c r="R74" s="289"/>
      <c r="S74" s="289"/>
      <c r="T74" s="289"/>
      <c r="U74" s="289"/>
      <c r="V74" s="289"/>
      <c r="W74" s="289"/>
      <c r="X74" s="289"/>
      <c r="Y74" s="289"/>
      <c r="Z74" s="289"/>
      <c r="AA74" s="289"/>
      <c r="AB74" s="289"/>
      <c r="AC74" s="289"/>
    </row>
    <row r="75" spans="1:29" ht="15" customHeight="1" x14ac:dyDescent="0.2">
      <c r="A75" s="287">
        <v>1994</v>
      </c>
      <c r="B75" s="292">
        <v>17.486000000000001</v>
      </c>
      <c r="C75" s="292"/>
      <c r="D75" s="292">
        <v>20.308</v>
      </c>
      <c r="E75" s="292"/>
      <c r="F75" s="292">
        <v>-3.5960000000000001</v>
      </c>
      <c r="G75" s="293"/>
      <c r="H75" s="292">
        <v>0.78900000000000003</v>
      </c>
      <c r="I75" s="290"/>
      <c r="J75" s="292">
        <v>-1.4999999999999999E-2</v>
      </c>
      <c r="K75" s="293"/>
      <c r="L75" s="292">
        <v>-2.823</v>
      </c>
      <c r="M75" s="293"/>
      <c r="N75" s="292">
        <v>47.695999999999998</v>
      </c>
      <c r="Q75" s="289"/>
      <c r="R75" s="289"/>
      <c r="S75" s="289"/>
      <c r="T75" s="289"/>
      <c r="U75" s="289"/>
      <c r="V75" s="289"/>
      <c r="W75" s="289"/>
      <c r="X75" s="289"/>
      <c r="Y75" s="289"/>
      <c r="Z75" s="289"/>
      <c r="AA75" s="289"/>
      <c r="AB75" s="289"/>
      <c r="AC75" s="289"/>
    </row>
    <row r="76" spans="1:29" ht="15" customHeight="1" x14ac:dyDescent="0.2">
      <c r="A76" s="287">
        <v>1995</v>
      </c>
      <c r="B76" s="292">
        <v>17.826000000000001</v>
      </c>
      <c r="C76" s="292"/>
      <c r="D76" s="292">
        <v>19.988</v>
      </c>
      <c r="E76" s="292"/>
      <c r="F76" s="292">
        <v>-2.9849999999999999</v>
      </c>
      <c r="G76" s="293"/>
      <c r="H76" s="292">
        <v>0.79700000000000004</v>
      </c>
      <c r="I76" s="290"/>
      <c r="J76" s="292">
        <v>2.5999999999999999E-2</v>
      </c>
      <c r="K76" s="293"/>
      <c r="L76" s="292">
        <v>-2.1619999999999999</v>
      </c>
      <c r="M76" s="293"/>
      <c r="N76" s="292">
        <v>47.53</v>
      </c>
      <c r="Q76" s="289"/>
      <c r="R76" s="289"/>
      <c r="S76" s="289"/>
      <c r="T76" s="289"/>
      <c r="U76" s="289"/>
      <c r="V76" s="289"/>
      <c r="W76" s="289"/>
      <c r="X76" s="289"/>
      <c r="Y76" s="289"/>
      <c r="Z76" s="289"/>
      <c r="AA76" s="289"/>
      <c r="AB76" s="289"/>
      <c r="AC76" s="289"/>
    </row>
    <row r="77" spans="1:29" ht="15" customHeight="1" x14ac:dyDescent="0.2">
      <c r="A77" s="287">
        <v>1996</v>
      </c>
      <c r="B77" s="292">
        <v>18.213000000000001</v>
      </c>
      <c r="C77" s="292"/>
      <c r="D77" s="292">
        <v>19.559000000000001</v>
      </c>
      <c r="E77" s="292"/>
      <c r="F77" s="292">
        <v>-2.181</v>
      </c>
      <c r="G77" s="293"/>
      <c r="H77" s="292">
        <v>0.83199999999999996</v>
      </c>
      <c r="I77" s="290"/>
      <c r="J77" s="292">
        <v>2E-3</v>
      </c>
      <c r="K77" s="293"/>
      <c r="L77" s="292">
        <v>-1.347</v>
      </c>
      <c r="M77" s="293"/>
      <c r="N77" s="292">
        <v>46.802999999999997</v>
      </c>
      <c r="Q77" s="289"/>
      <c r="R77" s="289"/>
      <c r="S77" s="289"/>
      <c r="T77" s="289"/>
      <c r="U77" s="289"/>
      <c r="V77" s="289"/>
      <c r="W77" s="289"/>
      <c r="X77" s="289"/>
      <c r="Y77" s="289"/>
      <c r="Z77" s="289"/>
      <c r="AA77" s="289"/>
      <c r="AB77" s="289"/>
      <c r="AC77" s="289"/>
    </row>
    <row r="78" spans="1:29" ht="15" customHeight="1" x14ac:dyDescent="0.2">
      <c r="A78" s="287">
        <v>1997</v>
      </c>
      <c r="B78" s="292">
        <v>18.616</v>
      </c>
      <c r="C78" s="292"/>
      <c r="D78" s="292">
        <v>18.873999999999999</v>
      </c>
      <c r="E78" s="292"/>
      <c r="F78" s="292">
        <v>-1.2170000000000001</v>
      </c>
      <c r="G78" s="293"/>
      <c r="H78" s="292">
        <v>0.95899999999999996</v>
      </c>
      <c r="I78" s="290"/>
      <c r="J78" s="292">
        <v>1E-3</v>
      </c>
      <c r="K78" s="293"/>
      <c r="L78" s="292">
        <v>-0.25800000000000001</v>
      </c>
      <c r="M78" s="293"/>
      <c r="N78" s="292">
        <v>44.469000000000001</v>
      </c>
      <c r="Q78" s="289"/>
      <c r="R78" s="289"/>
      <c r="S78" s="289"/>
      <c r="T78" s="289"/>
      <c r="U78" s="289"/>
      <c r="V78" s="289"/>
      <c r="W78" s="289"/>
      <c r="X78" s="289"/>
      <c r="Y78" s="289"/>
      <c r="Z78" s="289"/>
      <c r="AA78" s="289"/>
      <c r="AB78" s="289"/>
      <c r="AC78" s="289"/>
    </row>
    <row r="79" spans="1:29" ht="15" customHeight="1" x14ac:dyDescent="0.2">
      <c r="A79" s="287">
        <v>1998</v>
      </c>
      <c r="B79" s="292">
        <v>19.227</v>
      </c>
      <c r="C79" s="292"/>
      <c r="D79" s="292">
        <v>18.452999999999999</v>
      </c>
      <c r="E79" s="292"/>
      <c r="F79" s="292">
        <v>-0.33400000000000002</v>
      </c>
      <c r="G79" s="293"/>
      <c r="H79" s="292">
        <v>1.1100000000000001</v>
      </c>
      <c r="I79" s="290"/>
      <c r="J79" s="292">
        <v>-2E-3</v>
      </c>
      <c r="K79" s="293"/>
      <c r="L79" s="292">
        <v>0.77400000000000002</v>
      </c>
      <c r="M79" s="293"/>
      <c r="N79" s="292">
        <v>41.554000000000002</v>
      </c>
      <c r="Q79" s="289"/>
      <c r="R79" s="289"/>
      <c r="S79" s="289"/>
      <c r="T79" s="289"/>
      <c r="U79" s="289"/>
      <c r="V79" s="289"/>
      <c r="W79" s="289"/>
      <c r="X79" s="289"/>
      <c r="Y79" s="289"/>
      <c r="Z79" s="289"/>
      <c r="AA79" s="289"/>
      <c r="AB79" s="289"/>
      <c r="AC79" s="289"/>
    </row>
    <row r="80" spans="1:29" ht="15" customHeight="1" x14ac:dyDescent="0.2">
      <c r="A80" s="287">
        <v>1999</v>
      </c>
      <c r="B80" s="292">
        <v>19.207999999999998</v>
      </c>
      <c r="C80" s="292"/>
      <c r="D80" s="292">
        <v>17.888000000000002</v>
      </c>
      <c r="E80" s="292"/>
      <c r="F80" s="292">
        <v>0.02</v>
      </c>
      <c r="G80" s="293"/>
      <c r="H80" s="292">
        <v>1.3109999999999999</v>
      </c>
      <c r="I80" s="290"/>
      <c r="J80" s="292">
        <v>-1.0999999999999999E-2</v>
      </c>
      <c r="K80" s="293"/>
      <c r="L80" s="292">
        <v>1.32</v>
      </c>
      <c r="M80" s="293"/>
      <c r="N80" s="292">
        <v>38.179000000000002</v>
      </c>
      <c r="Q80" s="289"/>
      <c r="R80" s="289"/>
      <c r="S80" s="289"/>
      <c r="T80" s="289"/>
      <c r="U80" s="289"/>
      <c r="V80" s="289"/>
      <c r="W80" s="289"/>
      <c r="X80" s="289"/>
      <c r="Y80" s="289"/>
      <c r="Z80" s="289"/>
      <c r="AA80" s="289"/>
      <c r="AB80" s="289"/>
      <c r="AC80" s="289"/>
    </row>
    <row r="81" spans="1:29" ht="9.9499999999999993" customHeight="1" x14ac:dyDescent="0.2">
      <c r="A81" s="294"/>
      <c r="B81" s="295"/>
      <c r="C81" s="295"/>
      <c r="D81" s="295"/>
      <c r="E81" s="295"/>
      <c r="F81" s="295"/>
      <c r="G81" s="296"/>
      <c r="H81" s="295"/>
      <c r="I81" s="297"/>
      <c r="J81" s="295"/>
      <c r="K81" s="296"/>
      <c r="L81" s="295"/>
      <c r="M81" s="296"/>
      <c r="N81" s="295"/>
      <c r="O81" s="298"/>
      <c r="Q81" s="289"/>
      <c r="R81" s="289"/>
      <c r="S81" s="289"/>
      <c r="T81" s="289"/>
      <c r="U81" s="289"/>
      <c r="V81" s="289"/>
      <c r="W81" s="289"/>
      <c r="X81" s="289"/>
      <c r="Y81" s="289"/>
      <c r="Z81" s="289"/>
      <c r="AA81" s="289"/>
      <c r="AB81" s="289"/>
      <c r="AC81" s="289"/>
    </row>
    <row r="82" spans="1:29" ht="15" customHeight="1" x14ac:dyDescent="0.2">
      <c r="A82" s="287">
        <v>2000</v>
      </c>
      <c r="B82" s="292">
        <v>19.945</v>
      </c>
      <c r="C82" s="292"/>
      <c r="D82" s="292">
        <v>17.617999999999999</v>
      </c>
      <c r="E82" s="292"/>
      <c r="F82" s="292">
        <v>0.85099999999999998</v>
      </c>
      <c r="G82" s="293"/>
      <c r="H82" s="292">
        <v>1.4950000000000001</v>
      </c>
      <c r="I82" s="290"/>
      <c r="J82" s="292">
        <v>-0.02</v>
      </c>
      <c r="K82" s="293"/>
      <c r="L82" s="292">
        <v>2.327</v>
      </c>
      <c r="M82" s="293"/>
      <c r="N82" s="292">
        <v>33.581000000000003</v>
      </c>
      <c r="Q82" s="289"/>
      <c r="R82" s="289"/>
      <c r="S82" s="289"/>
      <c r="T82" s="289"/>
      <c r="U82" s="289"/>
      <c r="V82" s="289"/>
      <c r="W82" s="289"/>
      <c r="X82" s="289"/>
      <c r="Y82" s="289"/>
      <c r="Z82" s="289"/>
      <c r="AA82" s="289"/>
      <c r="AB82" s="289"/>
      <c r="AC82" s="289"/>
    </row>
    <row r="83" spans="1:29" ht="15" customHeight="1" x14ac:dyDescent="0.2">
      <c r="A83" s="287">
        <v>2001</v>
      </c>
      <c r="B83" s="292">
        <v>18.84</v>
      </c>
      <c r="C83" s="292"/>
      <c r="D83" s="292">
        <v>17.626999999999999</v>
      </c>
      <c r="E83" s="292"/>
      <c r="F83" s="292">
        <v>-0.307</v>
      </c>
      <c r="G83" s="293"/>
      <c r="H83" s="292">
        <v>1.542</v>
      </c>
      <c r="I83" s="290"/>
      <c r="J83" s="292">
        <v>-2.1999999999999999E-2</v>
      </c>
      <c r="K83" s="293"/>
      <c r="L83" s="292">
        <v>1.2130000000000001</v>
      </c>
      <c r="M83" s="293"/>
      <c r="N83" s="292">
        <v>31.411000000000001</v>
      </c>
      <c r="Q83" s="289"/>
      <c r="R83" s="289"/>
      <c r="S83" s="289"/>
      <c r="T83" s="289"/>
      <c r="U83" s="289"/>
      <c r="V83" s="289"/>
      <c r="W83" s="289"/>
      <c r="X83" s="289"/>
      <c r="Y83" s="289"/>
      <c r="Z83" s="289"/>
      <c r="AA83" s="289"/>
      <c r="AB83" s="289"/>
      <c r="AC83" s="289"/>
    </row>
    <row r="84" spans="1:29" ht="15" customHeight="1" x14ac:dyDescent="0.2">
      <c r="A84" s="287">
        <v>2002</v>
      </c>
      <c r="B84" s="292">
        <v>17.033000000000001</v>
      </c>
      <c r="C84" s="292"/>
      <c r="D84" s="292">
        <v>18.483000000000001</v>
      </c>
      <c r="E84" s="292"/>
      <c r="F84" s="292">
        <v>-2.9180000000000001</v>
      </c>
      <c r="G84" s="293"/>
      <c r="H84" s="292">
        <v>1.462</v>
      </c>
      <c r="I84" s="290"/>
      <c r="J84" s="292">
        <v>6.0000000000000001E-3</v>
      </c>
      <c r="K84" s="293"/>
      <c r="L84" s="292">
        <v>-1.45</v>
      </c>
      <c r="M84" s="293"/>
      <c r="N84" s="292">
        <v>32.542000000000002</v>
      </c>
      <c r="Q84" s="289"/>
      <c r="R84" s="289"/>
      <c r="S84" s="289"/>
      <c r="T84" s="289"/>
      <c r="U84" s="289"/>
      <c r="V84" s="289"/>
      <c r="W84" s="289"/>
      <c r="X84" s="289"/>
      <c r="Y84" s="289"/>
      <c r="Z84" s="289"/>
      <c r="AA84" s="289"/>
      <c r="AB84" s="289"/>
      <c r="AC84" s="289"/>
    </row>
    <row r="85" spans="1:29" ht="15" customHeight="1" x14ac:dyDescent="0.2">
      <c r="A85" s="287">
        <v>2003</v>
      </c>
      <c r="B85" s="292">
        <v>15.725</v>
      </c>
      <c r="C85" s="292"/>
      <c r="D85" s="292">
        <v>19.056999999999999</v>
      </c>
      <c r="E85" s="292"/>
      <c r="F85" s="292">
        <v>-4.75</v>
      </c>
      <c r="G85" s="293"/>
      <c r="H85" s="292">
        <v>1.373</v>
      </c>
      <c r="I85" s="290"/>
      <c r="J85" s="292">
        <v>4.5999999999999999E-2</v>
      </c>
      <c r="K85" s="293"/>
      <c r="L85" s="292">
        <v>-3.331</v>
      </c>
      <c r="M85" s="293"/>
      <c r="N85" s="292">
        <v>34.527999999999999</v>
      </c>
      <c r="Q85" s="289"/>
      <c r="R85" s="289"/>
      <c r="S85" s="289"/>
      <c r="T85" s="289"/>
      <c r="U85" s="289"/>
      <c r="V85" s="289"/>
      <c r="W85" s="289"/>
      <c r="X85" s="289"/>
      <c r="Y85" s="289"/>
      <c r="Z85" s="289"/>
      <c r="AA85" s="289"/>
      <c r="AB85" s="289"/>
      <c r="AC85" s="289"/>
    </row>
    <row r="86" spans="1:29" ht="15" customHeight="1" x14ac:dyDescent="0.2">
      <c r="A86" s="287">
        <v>2004</v>
      </c>
      <c r="B86" s="292">
        <v>15.55</v>
      </c>
      <c r="C86" s="292"/>
      <c r="D86" s="292">
        <v>18.963999999999999</v>
      </c>
      <c r="E86" s="292"/>
      <c r="F86" s="292">
        <v>-4.6980000000000004</v>
      </c>
      <c r="G86" s="293"/>
      <c r="H86" s="292">
        <v>1.25</v>
      </c>
      <c r="I86" s="290"/>
      <c r="J86" s="292">
        <v>3.4000000000000002E-2</v>
      </c>
      <c r="K86" s="293"/>
      <c r="L86" s="292">
        <v>-3.4140000000000001</v>
      </c>
      <c r="M86" s="293"/>
      <c r="N86" s="292">
        <v>35.527999999999999</v>
      </c>
      <c r="Q86" s="289"/>
      <c r="R86" s="289"/>
      <c r="S86" s="289"/>
      <c r="T86" s="289"/>
      <c r="U86" s="289"/>
      <c r="V86" s="289"/>
      <c r="W86" s="289"/>
      <c r="X86" s="289"/>
      <c r="Y86" s="289"/>
      <c r="Z86" s="289"/>
      <c r="AA86" s="289"/>
      <c r="AB86" s="289"/>
      <c r="AC86" s="289"/>
    </row>
    <row r="87" spans="1:29" ht="15" customHeight="1" x14ac:dyDescent="0.2">
      <c r="A87" s="287">
        <v>2005</v>
      </c>
      <c r="B87" s="292">
        <v>16.707000000000001</v>
      </c>
      <c r="C87" s="292"/>
      <c r="D87" s="292">
        <v>19.177</v>
      </c>
      <c r="E87" s="292"/>
      <c r="F87" s="292">
        <v>-3.8290000000000002</v>
      </c>
      <c r="G87" s="293"/>
      <c r="H87" s="292">
        <v>1.3460000000000001</v>
      </c>
      <c r="I87" s="290"/>
      <c r="J87" s="292">
        <v>1.4E-2</v>
      </c>
      <c r="K87" s="293"/>
      <c r="L87" s="292">
        <v>-2.4700000000000002</v>
      </c>
      <c r="M87" s="293"/>
      <c r="N87" s="292">
        <v>35.625</v>
      </c>
      <c r="Q87" s="289"/>
      <c r="R87" s="289"/>
      <c r="S87" s="289"/>
      <c r="T87" s="289"/>
      <c r="U87" s="289"/>
      <c r="V87" s="289"/>
      <c r="W87" s="289"/>
      <c r="X87" s="289"/>
      <c r="Y87" s="289"/>
      <c r="Z87" s="289"/>
      <c r="AA87" s="289"/>
      <c r="AB87" s="289"/>
      <c r="AC87" s="289"/>
    </row>
    <row r="88" spans="1:29" ht="15" customHeight="1" x14ac:dyDescent="0.2">
      <c r="A88" s="287">
        <v>2006</v>
      </c>
      <c r="B88" s="292">
        <v>17.585999999999999</v>
      </c>
      <c r="C88" s="292"/>
      <c r="D88" s="292">
        <v>19.399000000000001</v>
      </c>
      <c r="E88" s="292"/>
      <c r="F88" s="292">
        <v>-3.1749999999999998</v>
      </c>
      <c r="G88" s="293"/>
      <c r="H88" s="292">
        <v>1.353</v>
      </c>
      <c r="I88" s="290"/>
      <c r="J88" s="292">
        <v>8.0000000000000002E-3</v>
      </c>
      <c r="K88" s="293"/>
      <c r="L88" s="292">
        <v>-1.8129999999999999</v>
      </c>
      <c r="M88" s="293"/>
      <c r="N88" s="292">
        <v>35.281999999999996</v>
      </c>
      <c r="Q88" s="289"/>
      <c r="R88" s="289"/>
      <c r="S88" s="289"/>
      <c r="T88" s="289"/>
      <c r="U88" s="289"/>
      <c r="V88" s="289"/>
      <c r="W88" s="289"/>
      <c r="X88" s="289"/>
      <c r="Y88" s="289"/>
      <c r="Z88" s="289"/>
      <c r="AA88" s="289"/>
      <c r="AB88" s="289"/>
      <c r="AC88" s="289"/>
    </row>
    <row r="89" spans="1:29" ht="15" customHeight="1" x14ac:dyDescent="0.2">
      <c r="A89" s="287">
        <v>2007</v>
      </c>
      <c r="B89" s="292">
        <v>17.927</v>
      </c>
      <c r="C89" s="292"/>
      <c r="D89" s="292">
        <v>19.047999999999998</v>
      </c>
      <c r="E89" s="292"/>
      <c r="F89" s="292">
        <v>-2.3889999999999998</v>
      </c>
      <c r="G89" s="293"/>
      <c r="H89" s="292">
        <v>1.302</v>
      </c>
      <c r="I89" s="290"/>
      <c r="J89" s="292">
        <v>-3.5999999999999997E-2</v>
      </c>
      <c r="K89" s="293"/>
      <c r="L89" s="292">
        <v>-1.1220000000000001</v>
      </c>
      <c r="M89" s="293"/>
      <c r="N89" s="292">
        <v>35.149000000000001</v>
      </c>
      <c r="Q89" s="289"/>
      <c r="R89" s="289"/>
      <c r="S89" s="289"/>
      <c r="T89" s="289"/>
      <c r="U89" s="289"/>
      <c r="V89" s="289"/>
      <c r="W89" s="289"/>
      <c r="X89" s="289"/>
      <c r="Y89" s="289"/>
      <c r="Z89" s="289"/>
      <c r="AA89" s="289"/>
      <c r="AB89" s="289"/>
      <c r="AC89" s="289"/>
    </row>
    <row r="90" spans="1:29" ht="15" customHeight="1" x14ac:dyDescent="0.2">
      <c r="A90" s="287">
        <v>2008</v>
      </c>
      <c r="B90" s="292">
        <v>17.105</v>
      </c>
      <c r="C90" s="292"/>
      <c r="D90" s="292">
        <v>20.212</v>
      </c>
      <c r="E90" s="292"/>
      <c r="F90" s="292">
        <v>-4.3499999999999996</v>
      </c>
      <c r="G90" s="293"/>
      <c r="H90" s="292">
        <v>1.2589999999999999</v>
      </c>
      <c r="I90" s="290"/>
      <c r="J90" s="292">
        <v>-1.6E-2</v>
      </c>
      <c r="K90" s="293"/>
      <c r="L90" s="292">
        <v>-3.1080000000000001</v>
      </c>
      <c r="M90" s="293"/>
      <c r="N90" s="292">
        <v>39.326999999999998</v>
      </c>
      <c r="Q90" s="289"/>
      <c r="R90" s="289"/>
      <c r="S90" s="289"/>
      <c r="T90" s="289"/>
      <c r="U90" s="289"/>
      <c r="V90" s="289"/>
      <c r="W90" s="289"/>
      <c r="X90" s="289"/>
      <c r="Y90" s="289"/>
      <c r="Z90" s="289"/>
      <c r="AA90" s="289"/>
      <c r="AB90" s="289"/>
      <c r="AC90" s="289"/>
    </row>
    <row r="91" spans="1:29" ht="15" customHeight="1" x14ac:dyDescent="0.2">
      <c r="A91" s="287">
        <v>2009</v>
      </c>
      <c r="B91" s="292">
        <v>14.603999999999999</v>
      </c>
      <c r="C91" s="292"/>
      <c r="D91" s="292">
        <v>24.405000000000001</v>
      </c>
      <c r="E91" s="292"/>
      <c r="F91" s="292">
        <v>-10.752000000000001</v>
      </c>
      <c r="G91" s="293"/>
      <c r="H91" s="292">
        <v>0.95299999999999996</v>
      </c>
      <c r="I91" s="290"/>
      <c r="J91" s="292">
        <v>-2E-3</v>
      </c>
      <c r="K91" s="293"/>
      <c r="L91" s="292">
        <v>-9.8010000000000002</v>
      </c>
      <c r="M91" s="293"/>
      <c r="N91" s="292">
        <v>52.344000000000001</v>
      </c>
      <c r="Q91" s="289"/>
      <c r="R91" s="289"/>
      <c r="S91" s="289"/>
      <c r="T91" s="289"/>
      <c r="U91" s="289"/>
      <c r="V91" s="289"/>
      <c r="W91" s="289"/>
      <c r="X91" s="289"/>
      <c r="Y91" s="289"/>
      <c r="Z91" s="289"/>
      <c r="AA91" s="289"/>
      <c r="AB91" s="289"/>
      <c r="AC91" s="289"/>
    </row>
    <row r="92" spans="1:29" ht="9.9499999999999993" customHeight="1" x14ac:dyDescent="0.2">
      <c r="A92" s="294"/>
      <c r="B92" s="295"/>
      <c r="C92" s="295"/>
      <c r="D92" s="295"/>
      <c r="E92" s="295"/>
      <c r="F92" s="295"/>
      <c r="G92" s="296"/>
      <c r="H92" s="295"/>
      <c r="I92" s="297"/>
      <c r="J92" s="295"/>
      <c r="K92" s="296"/>
      <c r="L92" s="295"/>
      <c r="M92" s="296"/>
      <c r="N92" s="295"/>
      <c r="O92" s="298"/>
      <c r="Q92" s="289"/>
      <c r="R92" s="289"/>
      <c r="S92" s="289"/>
      <c r="T92" s="289"/>
      <c r="U92" s="289"/>
      <c r="V92" s="289"/>
      <c r="W92" s="289"/>
      <c r="X92" s="289"/>
      <c r="Y92" s="289"/>
      <c r="Z92" s="289"/>
      <c r="AA92" s="289"/>
      <c r="AB92" s="289"/>
      <c r="AC92" s="289"/>
    </row>
    <row r="93" spans="1:29" ht="15" customHeight="1" x14ac:dyDescent="0.2">
      <c r="A93" s="287">
        <v>2010</v>
      </c>
      <c r="B93" s="292">
        <v>14.621</v>
      </c>
      <c r="C93" s="292"/>
      <c r="D93" s="292">
        <v>23.372</v>
      </c>
      <c r="E93" s="292"/>
      <c r="F93" s="292">
        <v>-9.2710000000000008</v>
      </c>
      <c r="G93" s="293"/>
      <c r="H93" s="292">
        <v>0.55200000000000005</v>
      </c>
      <c r="I93" s="290"/>
      <c r="J93" s="292">
        <v>-3.2000000000000001E-2</v>
      </c>
      <c r="K93" s="293"/>
      <c r="L93" s="292">
        <v>-8.7509999999999994</v>
      </c>
      <c r="M93" s="293"/>
      <c r="N93" s="292">
        <v>60.973999999999997</v>
      </c>
      <c r="Q93" s="289"/>
      <c r="R93" s="289"/>
      <c r="S93" s="289"/>
      <c r="T93" s="289"/>
      <c r="U93" s="289"/>
      <c r="V93" s="289"/>
      <c r="W93" s="289"/>
      <c r="X93" s="289"/>
      <c r="Y93" s="289"/>
      <c r="Z93" s="289"/>
      <c r="AA93" s="289"/>
      <c r="AB93" s="289"/>
      <c r="AC93" s="289"/>
    </row>
    <row r="94" spans="1:29" ht="15" customHeight="1" x14ac:dyDescent="0.2">
      <c r="A94" s="287">
        <v>2011</v>
      </c>
      <c r="B94" s="292">
        <v>14.97</v>
      </c>
      <c r="C94" s="292"/>
      <c r="D94" s="292">
        <v>23.416</v>
      </c>
      <c r="E94" s="292"/>
      <c r="F94" s="292">
        <v>-8.8829999999999991</v>
      </c>
      <c r="G94" s="293"/>
      <c r="H94" s="292">
        <v>0.442</v>
      </c>
      <c r="I94" s="290"/>
      <c r="J94" s="292">
        <v>-5.0000000000000001E-3</v>
      </c>
      <c r="K94" s="293"/>
      <c r="L94" s="292">
        <v>-8.4459999999999997</v>
      </c>
      <c r="M94" s="293"/>
      <c r="N94" s="292">
        <v>65.822999999999993</v>
      </c>
      <c r="Q94" s="289"/>
      <c r="R94" s="289"/>
      <c r="S94" s="289"/>
      <c r="T94" s="289"/>
      <c r="U94" s="289"/>
      <c r="V94" s="289"/>
      <c r="W94" s="289"/>
      <c r="X94" s="289"/>
      <c r="Y94" s="289"/>
      <c r="Z94" s="289"/>
      <c r="AA94" s="289"/>
      <c r="AB94" s="289"/>
      <c r="AC94" s="289"/>
    </row>
    <row r="95" spans="1:29" ht="15" customHeight="1" x14ac:dyDescent="0.2">
      <c r="A95" s="287">
        <v>2012</v>
      </c>
      <c r="B95" s="292">
        <v>15.224</v>
      </c>
      <c r="C95" s="292"/>
      <c r="D95" s="292">
        <v>21.978000000000002</v>
      </c>
      <c r="E95" s="292"/>
      <c r="F95" s="292">
        <v>-7.1379999999999999</v>
      </c>
      <c r="G95" s="293"/>
      <c r="H95" s="292">
        <v>0.40100000000000002</v>
      </c>
      <c r="I95" s="290"/>
      <c r="J95" s="292">
        <v>-1.7000000000000001E-2</v>
      </c>
      <c r="K95" s="293"/>
      <c r="L95" s="292">
        <v>-6.7539999999999996</v>
      </c>
      <c r="M95" s="293"/>
      <c r="N95" s="292">
        <v>70.093999999999994</v>
      </c>
      <c r="Q95" s="289"/>
      <c r="R95" s="289"/>
      <c r="S95" s="289"/>
      <c r="T95" s="289"/>
      <c r="U95" s="289"/>
      <c r="V95" s="289"/>
      <c r="W95" s="289"/>
      <c r="X95" s="289"/>
      <c r="Y95" s="289"/>
      <c r="Z95" s="289"/>
      <c r="AA95" s="289"/>
      <c r="AB95" s="289"/>
      <c r="AC95" s="289"/>
    </row>
    <row r="96" spans="1:29" ht="15" customHeight="1" x14ac:dyDescent="0.2">
      <c r="A96" s="299">
        <v>2013</v>
      </c>
      <c r="B96" s="300">
        <v>16.684999999999999</v>
      </c>
      <c r="C96" s="300"/>
      <c r="D96" s="300">
        <v>20.77</v>
      </c>
      <c r="E96" s="300"/>
      <c r="F96" s="300">
        <v>-4.3230000000000004</v>
      </c>
      <c r="G96" s="301"/>
      <c r="H96" s="300">
        <v>0.22600000000000001</v>
      </c>
      <c r="I96" s="302"/>
      <c r="J96" s="300">
        <v>1.2E-2</v>
      </c>
      <c r="K96" s="301"/>
      <c r="L96" s="300">
        <v>-4.085</v>
      </c>
      <c r="M96" s="301"/>
      <c r="N96" s="300">
        <v>72.043999999999997</v>
      </c>
      <c r="O96" s="303"/>
      <c r="Q96" s="289"/>
      <c r="R96" s="289"/>
      <c r="S96" s="289"/>
      <c r="T96" s="289"/>
      <c r="U96" s="289"/>
      <c r="V96" s="289"/>
      <c r="W96" s="289"/>
      <c r="X96" s="289"/>
      <c r="Y96" s="289"/>
      <c r="Z96" s="289"/>
      <c r="AA96" s="289"/>
      <c r="AB96" s="289"/>
      <c r="AC96" s="289"/>
    </row>
    <row r="97" spans="1:15" ht="15" customHeight="1" x14ac:dyDescent="0.2">
      <c r="A97" s="304"/>
      <c r="B97" s="305"/>
      <c r="C97" s="305"/>
      <c r="D97" s="306"/>
      <c r="E97" s="306"/>
      <c r="F97" s="307"/>
      <c r="G97" s="307"/>
      <c r="H97" s="307"/>
      <c r="I97" s="307"/>
      <c r="J97" s="307"/>
      <c r="K97" s="307"/>
      <c r="L97" s="307"/>
      <c r="M97" s="307"/>
      <c r="N97" s="306"/>
    </row>
    <row r="98" spans="1:15" ht="15" customHeight="1" x14ac:dyDescent="0.2">
      <c r="A98" s="341" t="s">
        <v>237</v>
      </c>
      <c r="B98" s="342"/>
      <c r="C98" s="342"/>
      <c r="D98" s="342"/>
      <c r="E98" s="342"/>
      <c r="F98" s="342"/>
      <c r="G98" s="342"/>
      <c r="H98" s="342"/>
      <c r="I98" s="342"/>
      <c r="J98" s="342"/>
      <c r="K98" s="342"/>
      <c r="L98" s="342"/>
      <c r="M98" s="342"/>
      <c r="N98" s="342"/>
      <c r="O98" s="342"/>
    </row>
    <row r="99" spans="1:15" ht="15" customHeight="1" x14ac:dyDescent="0.2">
      <c r="A99" s="308"/>
      <c r="B99" s="309"/>
      <c r="C99" s="307"/>
      <c r="D99" s="307"/>
      <c r="E99" s="307"/>
      <c r="F99" s="307"/>
      <c r="G99" s="307"/>
      <c r="H99" s="307"/>
      <c r="I99" s="307"/>
      <c r="J99" s="307"/>
      <c r="K99" s="307"/>
      <c r="L99" s="307"/>
      <c r="M99" s="307"/>
      <c r="N99" s="307"/>
      <c r="O99" s="310"/>
    </row>
    <row r="100" spans="1:15" ht="15" customHeight="1" x14ac:dyDescent="0.2">
      <c r="A100" s="341" t="s">
        <v>238</v>
      </c>
      <c r="B100" s="341"/>
      <c r="C100" s="341"/>
      <c r="D100" s="341"/>
      <c r="E100" s="341"/>
      <c r="F100" s="341"/>
      <c r="G100" s="341"/>
      <c r="H100" s="341"/>
      <c r="I100" s="341"/>
      <c r="J100" s="341"/>
      <c r="K100" s="341"/>
      <c r="L100" s="341"/>
      <c r="M100" s="341"/>
      <c r="N100" s="341"/>
      <c r="O100" s="341"/>
    </row>
    <row r="101" spans="1:15" ht="15" customHeight="1" x14ac:dyDescent="0.2">
      <c r="A101" s="303"/>
      <c r="B101" s="303"/>
      <c r="C101" s="303"/>
      <c r="D101" s="303"/>
      <c r="E101" s="303"/>
      <c r="F101" s="303"/>
      <c r="G101" s="303"/>
      <c r="H101" s="303"/>
      <c r="I101" s="303"/>
      <c r="J101" s="303"/>
      <c r="K101" s="303"/>
      <c r="L101" s="303"/>
      <c r="M101" s="303"/>
      <c r="N101" s="303"/>
      <c r="O101" s="303"/>
    </row>
  </sheetData>
  <mergeCells count="17">
    <mergeCell ref="N9:O9"/>
    <mergeCell ref="B10:O10"/>
    <mergeCell ref="B52:O52"/>
    <mergeCell ref="A98:O98"/>
    <mergeCell ref="A100:O100"/>
    <mergeCell ref="B9:C9"/>
    <mergeCell ref="D9:E9"/>
    <mergeCell ref="F9:G9"/>
    <mergeCell ref="H9:I9"/>
    <mergeCell ref="J9:K9"/>
    <mergeCell ref="L9:M9"/>
    <mergeCell ref="F7:M7"/>
    <mergeCell ref="N7:O7"/>
    <mergeCell ref="F8:G8"/>
    <mergeCell ref="H8:I8"/>
    <mergeCell ref="J8:K8"/>
    <mergeCell ref="N8:O8"/>
  </mergeCells>
  <hyperlinks>
    <hyperlink ref="A2" r:id="rId1"/>
  </hyperlinks>
  <pageMargins left="0.25" right="0.25" top="0.75" bottom="0.75" header="0.3" footer="0.3"/>
  <pageSetup scale="86" fitToHeight="0" orientation="portrait"/>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67"/>
  <sheetViews>
    <sheetView topLeftCell="F11" workbookViewId="0">
      <selection activeCell="N34" sqref="N34"/>
    </sheetView>
  </sheetViews>
  <sheetFormatPr defaultColWidth="9.140625" defaultRowHeight="15" customHeight="1" x14ac:dyDescent="0.2"/>
  <cols>
    <col min="1" max="1" width="10.42578125" style="23" customWidth="1"/>
    <col min="2" max="5" width="17.28515625" style="19" customWidth="1"/>
    <col min="6" max="6" width="21" style="1" customWidth="1"/>
    <col min="7" max="7" width="18.140625" style="1" customWidth="1"/>
    <col min="8" max="9" width="30.28515625" style="1" hidden="1" customWidth="1"/>
    <col min="10" max="11" width="30.28515625" style="1" customWidth="1"/>
    <col min="12" max="13" width="30.28515625" style="1" hidden="1" customWidth="1"/>
    <col min="14" max="14" width="25.28515625" style="1" bestFit="1" customWidth="1"/>
    <col min="15" max="15" width="21.42578125" style="1" bestFit="1" customWidth="1"/>
    <col min="16" max="16384" width="9.140625" style="1"/>
  </cols>
  <sheetData>
    <row r="1" spans="1:15" ht="15" customHeight="1" x14ac:dyDescent="0.2">
      <c r="A1" s="23" t="s">
        <v>18</v>
      </c>
    </row>
    <row r="2" spans="1:15" ht="15" customHeight="1" x14ac:dyDescent="0.2">
      <c r="A2" s="16" t="s">
        <v>17</v>
      </c>
    </row>
    <row r="5" spans="1:15" ht="15" customHeight="1" x14ac:dyDescent="0.25">
      <c r="A5" s="4" t="s">
        <v>27</v>
      </c>
    </row>
    <row r="6" spans="1:15" ht="15" customHeight="1" x14ac:dyDescent="0.25">
      <c r="A6" s="333" t="s">
        <v>28</v>
      </c>
      <c r="B6" s="333"/>
      <c r="C6" s="333"/>
      <c r="D6" s="333"/>
      <c r="E6" s="333"/>
    </row>
    <row r="7" spans="1:15" ht="15" customHeight="1" x14ac:dyDescent="0.25">
      <c r="A7" s="4"/>
    </row>
    <row r="8" spans="1:15" ht="15" customHeight="1" x14ac:dyDescent="0.2">
      <c r="A8" s="330" t="s">
        <v>29</v>
      </c>
      <c r="B8" s="330"/>
      <c r="C8" s="330"/>
      <c r="D8" s="330"/>
      <c r="E8" s="330"/>
    </row>
    <row r="9" spans="1:15" ht="15" customHeight="1" x14ac:dyDescent="0.2">
      <c r="A9" s="330"/>
      <c r="B9" s="330"/>
      <c r="C9" s="330"/>
      <c r="D9" s="330"/>
      <c r="E9" s="330"/>
    </row>
    <row r="10" spans="1:15" ht="15" customHeight="1" x14ac:dyDescent="0.25">
      <c r="A10" s="4"/>
    </row>
    <row r="11" spans="1:15" ht="15" customHeight="1" x14ac:dyDescent="0.2">
      <c r="A11" s="17" t="s">
        <v>0</v>
      </c>
      <c r="B11" s="17"/>
      <c r="C11" s="17"/>
      <c r="D11" s="17"/>
      <c r="E11" s="17"/>
    </row>
    <row r="13" spans="1:15" ht="45" customHeight="1" x14ac:dyDescent="0.25">
      <c r="A13" s="22"/>
      <c r="B13" s="25" t="s">
        <v>30</v>
      </c>
      <c r="C13" s="25" t="s">
        <v>31</v>
      </c>
      <c r="D13" s="7" t="s">
        <v>32</v>
      </c>
      <c r="E13" s="7" t="s">
        <v>33</v>
      </c>
      <c r="F13" s="268" t="s">
        <v>227</v>
      </c>
      <c r="G13" s="268" t="s">
        <v>226</v>
      </c>
      <c r="H13" s="313" t="s">
        <v>239</v>
      </c>
      <c r="I13" s="313" t="s">
        <v>240</v>
      </c>
      <c r="J13" s="268" t="s">
        <v>241</v>
      </c>
      <c r="K13" s="268" t="s">
        <v>242</v>
      </c>
      <c r="L13" s="268" t="s">
        <v>250</v>
      </c>
      <c r="M13" s="268" t="s">
        <v>251</v>
      </c>
      <c r="N13" s="268" t="s">
        <v>252</v>
      </c>
      <c r="O13" s="268" t="s">
        <v>243</v>
      </c>
    </row>
    <row r="14" spans="1:15" ht="15" customHeight="1" x14ac:dyDescent="0.25">
      <c r="A14" s="23">
        <v>1974</v>
      </c>
      <c r="B14" s="19">
        <v>17.710999999999999</v>
      </c>
      <c r="C14" s="19">
        <v>18.123999999999999</v>
      </c>
      <c r="D14" s="19">
        <v>17.350999999999999</v>
      </c>
      <c r="E14" s="19">
        <v>20.472999999999999</v>
      </c>
      <c r="F14" s="311">
        <v>263.22399999999999</v>
      </c>
      <c r="G14" s="312">
        <v>269.35899999999998</v>
      </c>
      <c r="H14" s="314">
        <v>49.308333333333337</v>
      </c>
      <c r="I14" s="316">
        <v>232.95699999999999</v>
      </c>
      <c r="J14" s="316">
        <v>1243.6006091194861</v>
      </c>
      <c r="K14" s="316">
        <v>1272.5853891431466</v>
      </c>
      <c r="L14" s="316"/>
      <c r="M14" s="316"/>
      <c r="N14" s="317">
        <v>2375.9443166124129</v>
      </c>
      <c r="O14" s="317">
        <v>2809.942466057772</v>
      </c>
    </row>
    <row r="15" spans="1:15" ht="15" customHeight="1" x14ac:dyDescent="0.25">
      <c r="A15" s="23">
        <v>1975</v>
      </c>
      <c r="B15" s="19">
        <v>17.327999999999999</v>
      </c>
      <c r="C15" s="19">
        <v>20.634</v>
      </c>
      <c r="D15" s="19">
        <v>17.350999999999999</v>
      </c>
      <c r="E15" s="19">
        <v>20.472999999999999</v>
      </c>
      <c r="F15" s="311">
        <v>279.08999999999997</v>
      </c>
      <c r="G15" s="312">
        <v>332.33199999999999</v>
      </c>
      <c r="H15" s="314">
        <v>53.81666666666667</v>
      </c>
      <c r="I15" s="316">
        <v>232.95699999999999</v>
      </c>
      <c r="J15" s="316">
        <v>1208.1010058222359</v>
      </c>
      <c r="K15" s="316">
        <v>1438.5704377330442</v>
      </c>
      <c r="L15" s="320">
        <f>((J15-J14)/J14)*100</f>
        <v>-2.8545823343062793</v>
      </c>
      <c r="M15" s="320">
        <f>((K15-K14)/K14)*100</f>
        <v>13.043136437520955</v>
      </c>
      <c r="N15" s="317">
        <v>2375.9443166124129</v>
      </c>
      <c r="O15" s="317">
        <v>2809.942466057772</v>
      </c>
    </row>
    <row r="16" spans="1:15" ht="15" customHeight="1" x14ac:dyDescent="0.25">
      <c r="A16" s="23">
        <v>1976</v>
      </c>
      <c r="B16" s="19">
        <v>16.649000000000001</v>
      </c>
      <c r="C16" s="19">
        <v>20.766999999999999</v>
      </c>
      <c r="D16" s="19">
        <v>17.350999999999999</v>
      </c>
      <c r="E16" s="19">
        <v>20.472999999999999</v>
      </c>
      <c r="F16" s="311">
        <v>298.06</v>
      </c>
      <c r="G16" s="312">
        <v>371.79199999999997</v>
      </c>
      <c r="H16" s="314">
        <v>56.908333333333339</v>
      </c>
      <c r="I16" s="316">
        <v>232.95699999999999</v>
      </c>
      <c r="J16" s="316">
        <v>1220.12294778152</v>
      </c>
      <c r="K16" s="316">
        <v>1521.9484365617218</v>
      </c>
      <c r="L16" s="320">
        <f t="shared" ref="L16:L64" si="0">((J16-J15)/J15)*100</f>
        <v>0.99511066552766358</v>
      </c>
      <c r="M16" s="320">
        <f t="shared" ref="M16:M64" si="1">((K16-K15)/K15)*100</f>
        <v>5.795892689138527</v>
      </c>
      <c r="N16" s="317">
        <v>2375.9443166124129</v>
      </c>
      <c r="O16" s="317">
        <v>2809.942466057772</v>
      </c>
    </row>
    <row r="17" spans="1:15" ht="15" customHeight="1" x14ac:dyDescent="0.25">
      <c r="A17" s="23">
        <v>1977</v>
      </c>
      <c r="B17" s="19">
        <v>17.529</v>
      </c>
      <c r="C17" s="19">
        <v>20.175000000000001</v>
      </c>
      <c r="D17" s="19">
        <v>17.350999999999999</v>
      </c>
      <c r="E17" s="19">
        <v>20.472999999999999</v>
      </c>
      <c r="F17" s="311">
        <v>355.55900000000003</v>
      </c>
      <c r="G17" s="312">
        <v>409.21800000000002</v>
      </c>
      <c r="H17" s="314">
        <v>60.608333333333327</v>
      </c>
      <c r="I17" s="316">
        <v>232.95699999999999</v>
      </c>
      <c r="J17" s="316">
        <v>1366.6430572748525</v>
      </c>
      <c r="K17" s="316">
        <v>1572.8892774810947</v>
      </c>
      <c r="L17" s="320">
        <f t="shared" si="0"/>
        <v>12.008634847802973</v>
      </c>
      <c r="M17" s="320">
        <f t="shared" si="1"/>
        <v>3.3470806037591441</v>
      </c>
      <c r="N17" s="317">
        <v>2375.9443166124129</v>
      </c>
      <c r="O17" s="317">
        <v>2809.942466057772</v>
      </c>
    </row>
    <row r="18" spans="1:15" ht="15" customHeight="1" x14ac:dyDescent="0.25">
      <c r="A18" s="23">
        <v>1978</v>
      </c>
      <c r="B18" s="19">
        <v>17.538</v>
      </c>
      <c r="C18" s="19">
        <v>20.135999999999999</v>
      </c>
      <c r="D18" s="19">
        <v>17.350999999999999</v>
      </c>
      <c r="E18" s="19">
        <v>20.472999999999999</v>
      </c>
      <c r="F18" s="311">
        <v>399.56099999999998</v>
      </c>
      <c r="G18" s="312">
        <v>458.74599999999998</v>
      </c>
      <c r="H18" s="314">
        <v>65.233333333333334</v>
      </c>
      <c r="I18" s="316">
        <v>232.95699999999999</v>
      </c>
      <c r="J18" s="316">
        <v>1426.8860277516605</v>
      </c>
      <c r="K18" s="316">
        <v>1638.243616586612</v>
      </c>
      <c r="L18" s="320">
        <f t="shared" si="0"/>
        <v>4.408098380636071</v>
      </c>
      <c r="M18" s="320">
        <f t="shared" si="1"/>
        <v>4.1550502022735554</v>
      </c>
      <c r="N18" s="317">
        <v>2375.9443166124129</v>
      </c>
      <c r="O18" s="317">
        <v>2809.942466057772</v>
      </c>
    </row>
    <row r="19" spans="1:15" ht="15" customHeight="1" x14ac:dyDescent="0.25">
      <c r="A19" s="23">
        <v>1979</v>
      </c>
      <c r="B19" s="19">
        <v>18.027000000000001</v>
      </c>
      <c r="C19" s="19">
        <v>19.611999999999998</v>
      </c>
      <c r="D19" s="19">
        <v>17.350999999999999</v>
      </c>
      <c r="E19" s="19">
        <v>20.472999999999999</v>
      </c>
      <c r="F19" s="311">
        <v>463.30200000000002</v>
      </c>
      <c r="G19" s="312">
        <v>504.02800000000002</v>
      </c>
      <c r="H19" s="314">
        <v>72.575000000000003</v>
      </c>
      <c r="I19" s="316">
        <v>232.95699999999999</v>
      </c>
      <c r="J19" s="316">
        <v>1487.1435620254908</v>
      </c>
      <c r="K19" s="316">
        <v>1617.8691118980364</v>
      </c>
      <c r="L19" s="320">
        <f t="shared" si="0"/>
        <v>4.2230096238855097</v>
      </c>
      <c r="M19" s="320">
        <f t="shared" si="1"/>
        <v>-1.2436797850021364</v>
      </c>
      <c r="N19" s="317">
        <v>2375.9443166124129</v>
      </c>
      <c r="O19" s="317">
        <v>2809.942466057772</v>
      </c>
    </row>
    <row r="20" spans="1:15" ht="15" customHeight="1" x14ac:dyDescent="0.25">
      <c r="A20" s="23">
        <v>1980</v>
      </c>
      <c r="B20" s="19">
        <v>18.489999999999998</v>
      </c>
      <c r="C20" s="19">
        <v>21.129000000000001</v>
      </c>
      <c r="D20" s="19">
        <v>17.350999999999999</v>
      </c>
      <c r="E20" s="19">
        <v>20.472999999999999</v>
      </c>
      <c r="F20" s="311">
        <v>517.11199999999997</v>
      </c>
      <c r="G20" s="312">
        <v>590.94100000000003</v>
      </c>
      <c r="H20" s="314">
        <v>82.408333333333317</v>
      </c>
      <c r="I20" s="316">
        <v>232.95699999999999</v>
      </c>
      <c r="J20" s="316">
        <v>1461.8043504985337</v>
      </c>
      <c r="K20" s="316">
        <v>1670.5087576539593</v>
      </c>
      <c r="L20" s="320">
        <f t="shared" si="0"/>
        <v>-1.7038846937174705</v>
      </c>
      <c r="M20" s="320">
        <f t="shared" si="1"/>
        <v>3.2536405676332847</v>
      </c>
      <c r="N20" s="317">
        <v>2375.9443166124129</v>
      </c>
      <c r="O20" s="317">
        <v>2809.942466057772</v>
      </c>
    </row>
    <row r="21" spans="1:15" ht="15" customHeight="1" x14ac:dyDescent="0.25">
      <c r="A21" s="23">
        <v>1981</v>
      </c>
      <c r="B21" s="19">
        <v>19.094999999999999</v>
      </c>
      <c r="C21" s="19">
        <v>21.611000000000001</v>
      </c>
      <c r="D21" s="19">
        <v>17.350999999999999</v>
      </c>
      <c r="E21" s="19">
        <v>20.472999999999999</v>
      </c>
      <c r="F21" s="311">
        <v>599.27200000000005</v>
      </c>
      <c r="G21" s="312">
        <v>678.24099999999999</v>
      </c>
      <c r="H21" s="314">
        <v>90.924999999999997</v>
      </c>
      <c r="I21" s="316">
        <v>232.95699999999999</v>
      </c>
      <c r="J21" s="316">
        <v>1535.3819884960133</v>
      </c>
      <c r="K21" s="316">
        <v>1737.7067763211437</v>
      </c>
      <c r="L21" s="320">
        <f t="shared" si="0"/>
        <v>5.0333437557759781</v>
      </c>
      <c r="M21" s="320">
        <f t="shared" si="1"/>
        <v>4.0226079845014677</v>
      </c>
      <c r="N21" s="317">
        <v>2375.9443166124129</v>
      </c>
      <c r="O21" s="317">
        <v>2809.942466057772</v>
      </c>
    </row>
    <row r="22" spans="1:15" ht="15" customHeight="1" x14ac:dyDescent="0.25">
      <c r="A22" s="23">
        <v>1982</v>
      </c>
      <c r="B22" s="19">
        <v>18.641999999999999</v>
      </c>
      <c r="C22" s="19">
        <v>22.503</v>
      </c>
      <c r="D22" s="19">
        <v>17.350999999999999</v>
      </c>
      <c r="E22" s="19">
        <v>20.472999999999999</v>
      </c>
      <c r="F22" s="311">
        <v>617.76599999999996</v>
      </c>
      <c r="G22" s="312">
        <v>745.74300000000005</v>
      </c>
      <c r="H22" s="314">
        <v>96.5</v>
      </c>
      <c r="I22" s="316">
        <v>232.95699999999999</v>
      </c>
      <c r="J22" s="316">
        <v>1491.3255343212436</v>
      </c>
      <c r="K22" s="316">
        <v>1800.2699694404148</v>
      </c>
      <c r="L22" s="320">
        <f t="shared" si="0"/>
        <v>-2.8694132473134757</v>
      </c>
      <c r="M22" s="320">
        <f t="shared" si="1"/>
        <v>3.6003308482068586</v>
      </c>
      <c r="N22" s="317">
        <v>2375.9443166124129</v>
      </c>
      <c r="O22" s="317">
        <v>2809.942466057772</v>
      </c>
    </row>
    <row r="23" spans="1:15" ht="15" customHeight="1" x14ac:dyDescent="0.25">
      <c r="A23" s="23">
        <v>1983</v>
      </c>
      <c r="B23" s="19">
        <v>16.96</v>
      </c>
      <c r="C23" s="19">
        <v>22.827999999999999</v>
      </c>
      <c r="D23" s="19">
        <v>17.350999999999999</v>
      </c>
      <c r="E23" s="19">
        <v>20.472999999999999</v>
      </c>
      <c r="F23" s="311">
        <v>600.56200000000001</v>
      </c>
      <c r="G23" s="312">
        <v>808.36400000000003</v>
      </c>
      <c r="H23" s="314">
        <v>99.600000000000009</v>
      </c>
      <c r="I23" s="316">
        <v>232.95699999999999</v>
      </c>
      <c r="J23" s="316">
        <v>1404.6698979317268</v>
      </c>
      <c r="K23" s="316">
        <v>1890.7033368273092</v>
      </c>
      <c r="L23" s="320">
        <f t="shared" si="0"/>
        <v>-5.8106452545223055</v>
      </c>
      <c r="M23" s="320">
        <f t="shared" si="1"/>
        <v>5.0233225528393461</v>
      </c>
      <c r="N23" s="317">
        <v>2375.9443166124129</v>
      </c>
      <c r="O23" s="317">
        <v>2809.942466057772</v>
      </c>
    </row>
    <row r="24" spans="1:15" ht="15" customHeight="1" x14ac:dyDescent="0.25">
      <c r="A24" s="23">
        <v>1984</v>
      </c>
      <c r="B24" s="19">
        <v>16.86</v>
      </c>
      <c r="C24" s="19">
        <v>21.548999999999999</v>
      </c>
      <c r="D24" s="19">
        <v>17.350999999999999</v>
      </c>
      <c r="E24" s="19">
        <v>20.472999999999999</v>
      </c>
      <c r="F24" s="311">
        <v>666.43799999999999</v>
      </c>
      <c r="G24" s="312">
        <v>851.80499999999995</v>
      </c>
      <c r="H24" s="314">
        <v>103.88333333333333</v>
      </c>
      <c r="I24" s="316">
        <v>232.95699999999999</v>
      </c>
      <c r="J24" s="316">
        <v>1494.4783940253492</v>
      </c>
      <c r="K24" s="316">
        <v>1910.1614380073802</v>
      </c>
      <c r="L24" s="320">
        <f t="shared" si="0"/>
        <v>6.3935659350185237</v>
      </c>
      <c r="M24" s="320">
        <f t="shared" si="1"/>
        <v>1.02914618073942</v>
      </c>
      <c r="N24" s="317">
        <v>2375.9443166124129</v>
      </c>
      <c r="O24" s="317">
        <v>2809.942466057772</v>
      </c>
    </row>
    <row r="25" spans="1:15" ht="15" customHeight="1" x14ac:dyDescent="0.25">
      <c r="A25" s="23">
        <v>1985</v>
      </c>
      <c r="B25" s="19">
        <v>17.189</v>
      </c>
      <c r="C25" s="19">
        <v>22.161000000000001</v>
      </c>
      <c r="D25" s="19">
        <v>17.350999999999999</v>
      </c>
      <c r="E25" s="19">
        <v>20.472999999999999</v>
      </c>
      <c r="F25" s="311">
        <v>734.03700000000003</v>
      </c>
      <c r="G25" s="312">
        <v>946.34400000000005</v>
      </c>
      <c r="H25">
        <v>107.6</v>
      </c>
      <c r="I25" s="316">
        <v>232.95699999999999</v>
      </c>
      <c r="J25" s="316">
        <v>1589.2105707156134</v>
      </c>
      <c r="K25" s="316">
        <v>2048.8611450557619</v>
      </c>
      <c r="L25" s="320">
        <f t="shared" si="0"/>
        <v>6.3388120610499321</v>
      </c>
      <c r="M25" s="320">
        <f t="shared" si="1"/>
        <v>7.2611510361694265</v>
      </c>
      <c r="N25" s="317">
        <v>2375.9443166124129</v>
      </c>
      <c r="O25" s="317">
        <v>2809.942466057772</v>
      </c>
    </row>
    <row r="26" spans="1:15" ht="15" customHeight="1" x14ac:dyDescent="0.25">
      <c r="A26" s="23">
        <v>1986</v>
      </c>
      <c r="B26" s="19">
        <v>16.956</v>
      </c>
      <c r="C26" s="19">
        <v>21.834</v>
      </c>
      <c r="D26" s="19">
        <v>17.350999999999999</v>
      </c>
      <c r="E26" s="19">
        <v>20.472999999999999</v>
      </c>
      <c r="F26" s="311">
        <v>769.15499999999997</v>
      </c>
      <c r="G26" s="312">
        <v>990.38199999999995</v>
      </c>
      <c r="H26">
        <v>109.6</v>
      </c>
      <c r="I26" s="316">
        <v>232.95699999999999</v>
      </c>
      <c r="J26" s="316">
        <v>1634.8543917427005</v>
      </c>
      <c r="K26" s="316">
        <v>2105.0768209306566</v>
      </c>
      <c r="L26" s="320">
        <f t="shared" si="0"/>
        <v>2.8721065583231025</v>
      </c>
      <c r="M26" s="320">
        <f t="shared" si="1"/>
        <v>2.7437523528889387</v>
      </c>
      <c r="N26" s="317">
        <v>2375.9443166124129</v>
      </c>
      <c r="O26" s="317">
        <v>2809.942466057772</v>
      </c>
    </row>
    <row r="27" spans="1:15" ht="15" customHeight="1" x14ac:dyDescent="0.25">
      <c r="A27" s="23">
        <v>1987</v>
      </c>
      <c r="B27" s="19">
        <v>17.864999999999998</v>
      </c>
      <c r="C27" s="19">
        <v>20.995999999999999</v>
      </c>
      <c r="D27" s="19">
        <v>17.350999999999999</v>
      </c>
      <c r="E27" s="19">
        <v>20.472999999999999</v>
      </c>
      <c r="F27" s="311">
        <v>854.28800000000001</v>
      </c>
      <c r="G27" s="312">
        <v>1004.0170000000001</v>
      </c>
      <c r="H27">
        <v>113.6</v>
      </c>
      <c r="I27" s="316">
        <v>232.95699999999999</v>
      </c>
      <c r="J27" s="316">
        <v>1751.8694508450706</v>
      </c>
      <c r="K27" s="316">
        <v>2058.9153896919015</v>
      </c>
      <c r="L27" s="320">
        <f t="shared" si="0"/>
        <v>7.1575217764583847</v>
      </c>
      <c r="M27" s="320">
        <f t="shared" si="1"/>
        <v>-2.1928620741901033</v>
      </c>
      <c r="N27" s="317">
        <v>2375.9443166124129</v>
      </c>
      <c r="O27" s="317">
        <v>2809.942466057772</v>
      </c>
    </row>
    <row r="28" spans="1:15" ht="15" customHeight="1" x14ac:dyDescent="0.25">
      <c r="A28" s="23">
        <v>1988</v>
      </c>
      <c r="B28" s="19">
        <v>17.638000000000002</v>
      </c>
      <c r="C28" s="19">
        <v>20.648</v>
      </c>
      <c r="D28" s="19">
        <v>17.350999999999999</v>
      </c>
      <c r="E28" s="19">
        <v>20.472999999999999</v>
      </c>
      <c r="F28" s="311">
        <v>909.23800000000006</v>
      </c>
      <c r="G28" s="312">
        <v>1064.4159999999999</v>
      </c>
      <c r="H28">
        <v>118.3</v>
      </c>
      <c r="I28" s="316">
        <v>232.95699999999999</v>
      </c>
      <c r="J28" s="316">
        <v>1790.4763885545226</v>
      </c>
      <c r="K28" s="316">
        <v>2096.053745663567</v>
      </c>
      <c r="L28" s="320">
        <f t="shared" si="0"/>
        <v>2.2037565465182776</v>
      </c>
      <c r="M28" s="320">
        <f t="shared" si="1"/>
        <v>1.8037825234393414</v>
      </c>
      <c r="N28" s="317">
        <v>2375.9443166124129</v>
      </c>
      <c r="O28" s="317">
        <v>2809.942466057772</v>
      </c>
    </row>
    <row r="29" spans="1:15" ht="15" customHeight="1" x14ac:dyDescent="0.25">
      <c r="A29" s="23">
        <v>1989</v>
      </c>
      <c r="B29" s="19">
        <v>17.794</v>
      </c>
      <c r="C29" s="19">
        <v>20.533999999999999</v>
      </c>
      <c r="D29" s="19">
        <v>17.350999999999999</v>
      </c>
      <c r="E29" s="19">
        <v>20.472999999999999</v>
      </c>
      <c r="F29" s="311">
        <v>991.10500000000002</v>
      </c>
      <c r="G29" s="312">
        <v>1143.7439999999999</v>
      </c>
      <c r="H29">
        <v>124</v>
      </c>
      <c r="I29" s="316">
        <v>232.95699999999999</v>
      </c>
      <c r="J29" s="316">
        <v>1861.9745764919355</v>
      </c>
      <c r="K29" s="316">
        <v>2148.7352500645161</v>
      </c>
      <c r="L29" s="320">
        <f t="shared" si="0"/>
        <v>3.9932494164379593</v>
      </c>
      <c r="M29" s="320">
        <f t="shared" si="1"/>
        <v>2.5133661057088581</v>
      </c>
      <c r="N29" s="317">
        <v>2375.9443166124129</v>
      </c>
      <c r="O29" s="317">
        <v>2809.942466057772</v>
      </c>
    </row>
    <row r="30" spans="1:15" ht="15" customHeight="1" x14ac:dyDescent="0.25">
      <c r="A30" s="23">
        <v>1990</v>
      </c>
      <c r="B30" s="19">
        <v>17.448</v>
      </c>
      <c r="C30" s="19">
        <v>21.184999999999999</v>
      </c>
      <c r="D30" s="19">
        <v>17.350999999999999</v>
      </c>
      <c r="E30" s="19">
        <v>20.472999999999999</v>
      </c>
      <c r="F30" s="311">
        <v>1031.9580000000001</v>
      </c>
      <c r="G30" s="312">
        <v>1252.9939999999999</v>
      </c>
      <c r="H30">
        <v>130.69999999999999</v>
      </c>
      <c r="I30" s="316">
        <v>232.95699999999999</v>
      </c>
      <c r="J30" s="316">
        <v>1839.3407789288451</v>
      </c>
      <c r="K30" s="316">
        <v>2233.310812991584</v>
      </c>
      <c r="L30" s="320">
        <f t="shared" si="0"/>
        <v>-1.2155803762763375</v>
      </c>
      <c r="M30" s="320">
        <f t="shared" si="1"/>
        <v>3.936062524432852</v>
      </c>
      <c r="N30" s="317">
        <v>2375.9443166124129</v>
      </c>
      <c r="O30" s="317">
        <v>2809.942466057772</v>
      </c>
    </row>
    <row r="31" spans="1:15" ht="15" customHeight="1" x14ac:dyDescent="0.25">
      <c r="A31" s="23">
        <v>1991</v>
      </c>
      <c r="B31" s="19">
        <v>17.266999999999999</v>
      </c>
      <c r="C31" s="19">
        <v>21.672999999999998</v>
      </c>
      <c r="D31" s="19">
        <v>17.350999999999999</v>
      </c>
      <c r="E31" s="19">
        <v>20.472999999999999</v>
      </c>
      <c r="F31" s="311">
        <v>1054.9880000000001</v>
      </c>
      <c r="G31" s="312">
        <v>1324.2260000000001</v>
      </c>
      <c r="H31">
        <v>136.19999999999999</v>
      </c>
      <c r="I31" s="316">
        <v>232.95699999999999</v>
      </c>
      <c r="J31" s="316">
        <v>1804.4555030543322</v>
      </c>
      <c r="K31" s="316">
        <v>2264.9612061820858</v>
      </c>
      <c r="L31" s="320">
        <f t="shared" si="0"/>
        <v>-1.8966184121046139</v>
      </c>
      <c r="M31" s="320">
        <f t="shared" si="1"/>
        <v>1.4171960752791564</v>
      </c>
      <c r="N31" s="317">
        <v>2375.9443166124129</v>
      </c>
      <c r="O31" s="317">
        <v>2809.942466057772</v>
      </c>
    </row>
    <row r="32" spans="1:15" ht="15" customHeight="1" x14ac:dyDescent="0.25">
      <c r="A32" s="23">
        <v>1992</v>
      </c>
      <c r="B32" s="19">
        <v>16.957999999999998</v>
      </c>
      <c r="C32" s="19">
        <v>21.47</v>
      </c>
      <c r="D32" s="19">
        <v>17.350999999999999</v>
      </c>
      <c r="E32" s="19">
        <v>20.472999999999999</v>
      </c>
      <c r="F32" s="311">
        <v>1091.2080000000001</v>
      </c>
      <c r="G32" s="312">
        <v>1381.529</v>
      </c>
      <c r="H32">
        <v>140.30000000000001</v>
      </c>
      <c r="I32" s="316">
        <v>232.95699999999999</v>
      </c>
      <c r="J32" s="316">
        <v>1811.8641629080539</v>
      </c>
      <c r="K32" s="316">
        <v>2293.9191108553096</v>
      </c>
      <c r="L32" s="320">
        <f t="shared" si="0"/>
        <v>0.41057592393834869</v>
      </c>
      <c r="M32" s="320">
        <f t="shared" si="1"/>
        <v>1.2785165853695319</v>
      </c>
      <c r="N32" s="317">
        <v>2375.9443166124129</v>
      </c>
      <c r="O32" s="317">
        <v>2809.942466057772</v>
      </c>
    </row>
    <row r="33" spans="1:15" ht="15" customHeight="1" x14ac:dyDescent="0.25">
      <c r="A33" s="23">
        <v>1993</v>
      </c>
      <c r="B33" s="19">
        <v>16.988</v>
      </c>
      <c r="C33" s="19">
        <v>20.742000000000001</v>
      </c>
      <c r="D33" s="19">
        <v>17.350999999999999</v>
      </c>
      <c r="E33" s="19">
        <v>20.472999999999999</v>
      </c>
      <c r="F33" s="311">
        <v>1154.335</v>
      </c>
      <c r="G33" s="312">
        <v>1409.386</v>
      </c>
      <c r="H33">
        <v>144.5</v>
      </c>
      <c r="I33" s="316">
        <v>232.95699999999999</v>
      </c>
      <c r="J33" s="316">
        <v>1860.9717549826989</v>
      </c>
      <c r="K33" s="316">
        <v>2272.15456333564</v>
      </c>
      <c r="L33" s="320">
        <f t="shared" si="0"/>
        <v>2.710335193993076</v>
      </c>
      <c r="M33" s="320">
        <f t="shared" si="1"/>
        <v>-0.94879315563810174</v>
      </c>
      <c r="N33" s="317">
        <v>2375.9443166124129</v>
      </c>
      <c r="O33" s="317">
        <v>2809.942466057772</v>
      </c>
    </row>
    <row r="34" spans="1:15" ht="15" customHeight="1" x14ac:dyDescent="0.25">
      <c r="A34" s="23">
        <v>1994</v>
      </c>
      <c r="B34" s="19">
        <v>17.486000000000001</v>
      </c>
      <c r="C34" s="19">
        <v>20.308</v>
      </c>
      <c r="D34" s="19">
        <v>17.350999999999999</v>
      </c>
      <c r="E34" s="19">
        <v>20.472999999999999</v>
      </c>
      <c r="F34" s="311">
        <v>1258.566</v>
      </c>
      <c r="G34" s="312">
        <v>1461.7529999999999</v>
      </c>
      <c r="H34">
        <v>148.19999999999999</v>
      </c>
      <c r="I34" s="316">
        <v>232.95699999999999</v>
      </c>
      <c r="J34" s="316">
        <v>1978.3519545344132</v>
      </c>
      <c r="K34" s="316">
        <v>2297.7435467004052</v>
      </c>
      <c r="L34" s="320">
        <f t="shared" si="0"/>
        <v>6.3074680868977229</v>
      </c>
      <c r="M34" s="320">
        <f t="shared" si="1"/>
        <v>1.1261990613525552</v>
      </c>
      <c r="N34" s="317">
        <v>2375.9443166124129</v>
      </c>
      <c r="O34" s="317">
        <v>2809.942466057772</v>
      </c>
    </row>
    <row r="35" spans="1:15" ht="15" customHeight="1" x14ac:dyDescent="0.25">
      <c r="A35" s="23">
        <v>1995</v>
      </c>
      <c r="B35" s="19">
        <v>17.826000000000001</v>
      </c>
      <c r="C35" s="19">
        <v>19.988</v>
      </c>
      <c r="D35" s="19">
        <v>17.350999999999999</v>
      </c>
      <c r="E35" s="19">
        <v>20.472999999999999</v>
      </c>
      <c r="F35" s="311">
        <v>1351.79</v>
      </c>
      <c r="G35" s="312">
        <v>1515.742</v>
      </c>
      <c r="H35">
        <v>152.4</v>
      </c>
      <c r="I35" s="316">
        <v>232.95699999999999</v>
      </c>
      <c r="J35" s="316">
        <v>2066.3316471784774</v>
      </c>
      <c r="K35" s="316">
        <v>2316.9469100656165</v>
      </c>
      <c r="L35" s="320">
        <f t="shared" si="0"/>
        <v>4.4471203641199146</v>
      </c>
      <c r="M35" s="320">
        <f t="shared" si="1"/>
        <v>0.83574876721066793</v>
      </c>
      <c r="N35" s="317">
        <v>2375.9443166124129</v>
      </c>
      <c r="O35" s="317">
        <v>2809.942466057772</v>
      </c>
    </row>
    <row r="36" spans="1:15" ht="15" customHeight="1" x14ac:dyDescent="0.25">
      <c r="A36" s="23">
        <v>1996</v>
      </c>
      <c r="B36" s="19">
        <v>18.213000000000001</v>
      </c>
      <c r="C36" s="19">
        <v>19.559000000000001</v>
      </c>
      <c r="D36" s="19">
        <v>17.350999999999999</v>
      </c>
      <c r="E36" s="19">
        <v>20.472999999999999</v>
      </c>
      <c r="F36" s="311">
        <v>1453.0530000000001</v>
      </c>
      <c r="G36" s="312">
        <v>1560.4839999999999</v>
      </c>
      <c r="H36">
        <v>156.9</v>
      </c>
      <c r="I36" s="316">
        <v>232.95699999999999</v>
      </c>
      <c r="J36" s="316">
        <v>2157.4178949713196</v>
      </c>
      <c r="K36" s="316">
        <v>2316.9258839260674</v>
      </c>
      <c r="L36" s="320">
        <f t="shared" si="0"/>
        <v>4.4081136693239982</v>
      </c>
      <c r="M36" s="320">
        <f t="shared" si="1"/>
        <v>-9.0749336800842429E-4</v>
      </c>
      <c r="N36" s="317">
        <v>2375.9443166124129</v>
      </c>
      <c r="O36" s="317">
        <v>2809.942466057772</v>
      </c>
    </row>
    <row r="37" spans="1:15" ht="15" customHeight="1" x14ac:dyDescent="0.25">
      <c r="A37" s="23">
        <v>1997</v>
      </c>
      <c r="B37" s="19">
        <v>18.616</v>
      </c>
      <c r="C37" s="19">
        <v>18.873999999999999</v>
      </c>
      <c r="D37" s="19">
        <v>17.350999999999999</v>
      </c>
      <c r="E37" s="19">
        <v>20.472999999999999</v>
      </c>
      <c r="F37" s="311">
        <v>1579.232</v>
      </c>
      <c r="G37" s="312">
        <v>1601.116</v>
      </c>
      <c r="H37">
        <v>160.5</v>
      </c>
      <c r="I37" s="316">
        <v>232.95699999999999</v>
      </c>
      <c r="J37" s="316">
        <v>2292.1691527975076</v>
      </c>
      <c r="K37" s="316">
        <v>2323.9325857445479</v>
      </c>
      <c r="L37" s="320">
        <f t="shared" si="0"/>
        <v>6.2459506867110433</v>
      </c>
      <c r="M37" s="320">
        <f t="shared" si="1"/>
        <v>0.30241372273020162</v>
      </c>
      <c r="N37" s="317">
        <v>2375.9443166124129</v>
      </c>
      <c r="O37" s="317">
        <v>2809.942466057772</v>
      </c>
    </row>
    <row r="38" spans="1:15" ht="15" customHeight="1" x14ac:dyDescent="0.25">
      <c r="A38" s="23">
        <v>1998</v>
      </c>
      <c r="B38" s="19">
        <v>19.227</v>
      </c>
      <c r="C38" s="19">
        <v>18.452999999999999</v>
      </c>
      <c r="D38" s="19">
        <v>17.350999999999999</v>
      </c>
      <c r="E38" s="19">
        <v>20.472999999999999</v>
      </c>
      <c r="F38" s="311">
        <v>1721.7280000000001</v>
      </c>
      <c r="G38" s="312">
        <v>1652.4580000000001</v>
      </c>
      <c r="H38">
        <v>163</v>
      </c>
      <c r="I38" s="316">
        <v>232.95699999999999</v>
      </c>
      <c r="J38" s="316">
        <v>2460.6661944539878</v>
      </c>
      <c r="K38" s="316">
        <v>2361.6666153742331</v>
      </c>
      <c r="L38" s="320">
        <f t="shared" si="0"/>
        <v>7.3509863550356114</v>
      </c>
      <c r="M38" s="320">
        <f t="shared" si="1"/>
        <v>1.6237144683607885</v>
      </c>
      <c r="N38" s="317">
        <v>2375.9443166124129</v>
      </c>
      <c r="O38" s="317">
        <v>2809.942466057772</v>
      </c>
    </row>
    <row r="39" spans="1:15" ht="15" customHeight="1" x14ac:dyDescent="0.25">
      <c r="A39" s="23">
        <v>1999</v>
      </c>
      <c r="B39" s="19">
        <v>19.207999999999998</v>
      </c>
      <c r="C39" s="19">
        <v>17.888000000000002</v>
      </c>
      <c r="D39" s="19">
        <v>17.350999999999999</v>
      </c>
      <c r="E39" s="19">
        <v>20.472999999999999</v>
      </c>
      <c r="F39" s="311">
        <v>1827.452</v>
      </c>
      <c r="G39" s="312">
        <v>1701.8420000000001</v>
      </c>
      <c r="H39">
        <v>166.6</v>
      </c>
      <c r="I39" s="316">
        <v>232.95699999999999</v>
      </c>
      <c r="J39" s="316">
        <v>2555.328544801921</v>
      </c>
      <c r="K39" s="316">
        <v>2379.6879159303721</v>
      </c>
      <c r="L39" s="320">
        <f t="shared" si="0"/>
        <v>3.8470212075611654</v>
      </c>
      <c r="M39" s="320">
        <f t="shared" si="1"/>
        <v>0.76307555176594577</v>
      </c>
      <c r="N39" s="317">
        <v>2375.9443166124129</v>
      </c>
      <c r="O39" s="317">
        <v>2809.942466057772</v>
      </c>
    </row>
    <row r="40" spans="1:15" ht="15" customHeight="1" x14ac:dyDescent="0.25">
      <c r="A40" s="23">
        <v>2000</v>
      </c>
      <c r="B40" s="19">
        <v>19.945</v>
      </c>
      <c r="C40" s="19">
        <v>17.617999999999999</v>
      </c>
      <c r="D40" s="19">
        <v>17.350999999999999</v>
      </c>
      <c r="E40" s="19">
        <v>20.472999999999999</v>
      </c>
      <c r="F40" s="311">
        <v>2025.191</v>
      </c>
      <c r="G40" s="312">
        <v>1788.95</v>
      </c>
      <c r="H40">
        <v>172.2</v>
      </c>
      <c r="I40" s="316">
        <v>232.95699999999999</v>
      </c>
      <c r="J40" s="316">
        <v>2739.7353065447155</v>
      </c>
      <c r="K40" s="316">
        <v>2420.1418417537748</v>
      </c>
      <c r="L40" s="320">
        <f t="shared" si="0"/>
        <v>7.2165578128071592</v>
      </c>
      <c r="M40" s="320">
        <f t="shared" si="1"/>
        <v>1.6999676954524776</v>
      </c>
      <c r="N40" s="317">
        <v>2375.9443166124129</v>
      </c>
      <c r="O40" s="317">
        <v>2809.942466057772</v>
      </c>
    </row>
    <row r="41" spans="1:15" ht="15" customHeight="1" x14ac:dyDescent="0.25">
      <c r="A41" s="23">
        <v>2001</v>
      </c>
      <c r="B41" s="19">
        <v>18.84</v>
      </c>
      <c r="C41" s="19">
        <v>17.626999999999999</v>
      </c>
      <c r="D41" s="19">
        <v>17.350999999999999</v>
      </c>
      <c r="E41" s="19">
        <v>20.472999999999999</v>
      </c>
      <c r="F41" s="311">
        <v>1991.0820000000001</v>
      </c>
      <c r="G41" s="312">
        <v>1862.846</v>
      </c>
      <c r="H41">
        <v>177.1</v>
      </c>
      <c r="I41" s="316">
        <v>232.95699999999999</v>
      </c>
      <c r="J41" s="316">
        <v>2619.0654402823266</v>
      </c>
      <c r="K41" s="316">
        <v>2450.3840520722756</v>
      </c>
      <c r="L41" s="320">
        <f t="shared" si="0"/>
        <v>-4.4044352012448504</v>
      </c>
      <c r="M41" s="320">
        <f t="shared" si="1"/>
        <v>1.2496048701255287</v>
      </c>
      <c r="N41" s="317">
        <v>2375.9443166124129</v>
      </c>
      <c r="O41" s="317">
        <v>2809.942466057772</v>
      </c>
    </row>
    <row r="42" spans="1:15" ht="15" customHeight="1" x14ac:dyDescent="0.25">
      <c r="A42" s="23">
        <v>2002</v>
      </c>
      <c r="B42" s="19">
        <v>17.033000000000001</v>
      </c>
      <c r="C42" s="19">
        <v>18.483000000000001</v>
      </c>
      <c r="D42" s="19">
        <v>17.350999999999999</v>
      </c>
      <c r="E42" s="19">
        <v>20.472999999999999</v>
      </c>
      <c r="F42" s="311">
        <v>1853.136</v>
      </c>
      <c r="G42" s="312">
        <v>2010.894</v>
      </c>
      <c r="H42">
        <v>179.9</v>
      </c>
      <c r="I42" s="316">
        <v>232.95699999999999</v>
      </c>
      <c r="J42" s="316">
        <v>2399.6720575430795</v>
      </c>
      <c r="K42" s="316">
        <v>2603.9568291161754</v>
      </c>
      <c r="L42" s="320">
        <f t="shared" si="0"/>
        <v>-8.3767812504752523</v>
      </c>
      <c r="M42" s="320">
        <f t="shared" si="1"/>
        <v>6.2672941783972274</v>
      </c>
      <c r="N42" s="317">
        <v>2375.9443166124129</v>
      </c>
      <c r="O42" s="317">
        <v>2809.942466057772</v>
      </c>
    </row>
    <row r="43" spans="1:15" ht="15" customHeight="1" x14ac:dyDescent="0.25">
      <c r="A43" s="23">
        <v>2003</v>
      </c>
      <c r="B43" s="19">
        <v>15.725</v>
      </c>
      <c r="C43" s="19">
        <v>19.056999999999999</v>
      </c>
      <c r="D43" s="19">
        <v>17.350999999999999</v>
      </c>
      <c r="E43" s="19">
        <v>20.472999999999999</v>
      </c>
      <c r="F43" s="311">
        <v>1782.3140000000001</v>
      </c>
      <c r="G43" s="312">
        <v>2159.8989999999999</v>
      </c>
      <c r="H43">
        <v>184</v>
      </c>
      <c r="I43" s="316">
        <v>232.95699999999999</v>
      </c>
      <c r="J43" s="316">
        <v>2256.5354483586957</v>
      </c>
      <c r="K43" s="316">
        <v>2734.5847355597821</v>
      </c>
      <c r="L43" s="320">
        <f t="shared" si="0"/>
        <v>-5.9648404345273409</v>
      </c>
      <c r="M43" s="320">
        <f t="shared" si="1"/>
        <v>5.0165158263374074</v>
      </c>
      <c r="N43" s="317">
        <v>2375.9443166124129</v>
      </c>
      <c r="O43" s="317">
        <v>2809.942466057772</v>
      </c>
    </row>
    <row r="44" spans="1:15" ht="15" customHeight="1" x14ac:dyDescent="0.25">
      <c r="A44" s="23">
        <v>2004</v>
      </c>
      <c r="B44" s="19">
        <v>15.55</v>
      </c>
      <c r="C44" s="19">
        <v>18.963999999999999</v>
      </c>
      <c r="D44" s="19">
        <v>17.350999999999999</v>
      </c>
      <c r="E44" s="19">
        <v>20.472999999999999</v>
      </c>
      <c r="F44" s="311">
        <v>1880.114</v>
      </c>
      <c r="G44" s="312">
        <v>2292.8409999999999</v>
      </c>
      <c r="H44">
        <v>188.9</v>
      </c>
      <c r="I44" s="316">
        <v>232.95699999999999</v>
      </c>
      <c r="J44" s="316">
        <v>2318.611525134992</v>
      </c>
      <c r="K44" s="316">
        <v>2827.5985221651663</v>
      </c>
      <c r="L44" s="320">
        <f t="shared" si="0"/>
        <v>2.750946226944837</v>
      </c>
      <c r="M44" s="320">
        <f t="shared" si="1"/>
        <v>3.4013861554867435</v>
      </c>
      <c r="N44" s="317">
        <v>2375.9443166124129</v>
      </c>
      <c r="O44" s="317">
        <v>2809.942466057772</v>
      </c>
    </row>
    <row r="45" spans="1:15" ht="15" customHeight="1" x14ac:dyDescent="0.25">
      <c r="A45" s="23">
        <v>2005</v>
      </c>
      <c r="B45" s="19">
        <v>16.707000000000001</v>
      </c>
      <c r="C45" s="19">
        <v>19.177</v>
      </c>
      <c r="D45" s="19">
        <v>17.350999999999999</v>
      </c>
      <c r="E45" s="19">
        <v>20.472999999999999</v>
      </c>
      <c r="F45" s="311">
        <v>2153.6109999999999</v>
      </c>
      <c r="G45" s="312">
        <v>2471.9569999999999</v>
      </c>
      <c r="H45">
        <v>195.3</v>
      </c>
      <c r="I45" s="316">
        <v>232.95699999999999</v>
      </c>
      <c r="J45" s="316">
        <v>2568.8620467332307</v>
      </c>
      <c r="K45" s="316">
        <v>2948.5903064464924</v>
      </c>
      <c r="L45" s="320">
        <f t="shared" si="0"/>
        <v>10.793119885991635</v>
      </c>
      <c r="M45" s="320">
        <f t="shared" si="1"/>
        <v>4.2789591002006713</v>
      </c>
      <c r="N45" s="317">
        <v>2375.9443166124129</v>
      </c>
      <c r="O45" s="317">
        <v>2809.942466057772</v>
      </c>
    </row>
    <row r="46" spans="1:15" ht="15" customHeight="1" x14ac:dyDescent="0.25">
      <c r="A46" s="23">
        <v>2006</v>
      </c>
      <c r="B46" s="19">
        <v>17.585999999999999</v>
      </c>
      <c r="C46" s="19">
        <v>19.399000000000001</v>
      </c>
      <c r="D46" s="19">
        <v>17.350999999999999</v>
      </c>
      <c r="E46" s="19">
        <v>20.472999999999999</v>
      </c>
      <c r="F46" s="311">
        <v>2406.8690000000001</v>
      </c>
      <c r="G46" s="312">
        <v>2655.05</v>
      </c>
      <c r="H46">
        <v>201.6</v>
      </c>
      <c r="I46" s="316">
        <v>232.95699999999999</v>
      </c>
      <c r="J46" s="316">
        <v>2781.2350279414686</v>
      </c>
      <c r="K46" s="316">
        <v>3068.0182681051592</v>
      </c>
      <c r="L46" s="320">
        <f t="shared" si="0"/>
        <v>8.2672007038411532</v>
      </c>
      <c r="M46" s="320">
        <f t="shared" si="1"/>
        <v>4.0503409848957963</v>
      </c>
      <c r="N46" s="317">
        <v>2375.9443166124129</v>
      </c>
      <c r="O46" s="317">
        <v>2809.942466057772</v>
      </c>
    </row>
    <row r="47" spans="1:15" ht="15" customHeight="1" x14ac:dyDescent="0.25">
      <c r="A47" s="23">
        <v>2007</v>
      </c>
      <c r="B47" s="19">
        <v>17.927</v>
      </c>
      <c r="C47" s="19">
        <v>19.047999999999998</v>
      </c>
      <c r="D47" s="19">
        <v>17.350999999999999</v>
      </c>
      <c r="E47" s="19">
        <v>20.472999999999999</v>
      </c>
      <c r="F47" s="311">
        <v>2567.9850000000001</v>
      </c>
      <c r="G47" s="312">
        <v>2728.6860000000001</v>
      </c>
      <c r="H47" s="315">
        <v>207.34200000000001</v>
      </c>
      <c r="I47" s="316">
        <v>232.95699999999999</v>
      </c>
      <c r="J47" s="316">
        <v>2885.2334869201604</v>
      </c>
      <c r="K47" s="316">
        <v>3065.7874646815403</v>
      </c>
      <c r="L47" s="320">
        <f t="shared" si="0"/>
        <v>3.7392905645829679</v>
      </c>
      <c r="M47" s="320">
        <f t="shared" si="1"/>
        <v>-7.271154304425563E-2</v>
      </c>
      <c r="N47" s="317">
        <v>2375.9443166124129</v>
      </c>
      <c r="O47" s="317">
        <v>2809.942466057772</v>
      </c>
    </row>
    <row r="48" spans="1:15" ht="15" customHeight="1" x14ac:dyDescent="0.25">
      <c r="A48" s="23">
        <v>2008</v>
      </c>
      <c r="B48" s="19">
        <v>17.105</v>
      </c>
      <c r="C48" s="19">
        <v>20.212</v>
      </c>
      <c r="D48" s="19">
        <v>17.350999999999999</v>
      </c>
      <c r="E48" s="19">
        <v>20.472999999999999</v>
      </c>
      <c r="F48" s="311">
        <v>2523.991</v>
      </c>
      <c r="G48" s="312">
        <v>2982.5439999999999</v>
      </c>
      <c r="H48" s="315">
        <v>215.303</v>
      </c>
      <c r="I48" s="316">
        <v>232.95699999999999</v>
      </c>
      <c r="J48" s="316">
        <v>2730.9483443658469</v>
      </c>
      <c r="K48" s="316">
        <v>3227.100888552412</v>
      </c>
      <c r="L48" s="320">
        <f t="shared" si="0"/>
        <v>-5.3474057906836885</v>
      </c>
      <c r="M48" s="320">
        <f t="shared" si="1"/>
        <v>5.2617288618090221</v>
      </c>
      <c r="N48" s="317">
        <v>2375.9443166124129</v>
      </c>
      <c r="O48" s="317">
        <v>2809.942466057772</v>
      </c>
    </row>
    <row r="49" spans="1:15" ht="15" customHeight="1" x14ac:dyDescent="0.25">
      <c r="A49" s="23">
        <v>2009</v>
      </c>
      <c r="B49" s="19">
        <v>14.603999999999999</v>
      </c>
      <c r="C49" s="19">
        <v>24.405000000000001</v>
      </c>
      <c r="D49" s="19">
        <v>17.350999999999999</v>
      </c>
      <c r="E49" s="19">
        <v>20.472999999999999</v>
      </c>
      <c r="F49" s="311">
        <v>2104.989</v>
      </c>
      <c r="G49" s="312">
        <v>3517.6770000000001</v>
      </c>
      <c r="H49" s="315">
        <v>214.53700000000001</v>
      </c>
      <c r="I49" s="316">
        <v>232.95699999999999</v>
      </c>
      <c r="J49" s="316">
        <v>2285.721914975039</v>
      </c>
      <c r="K49" s="316">
        <v>3819.7023398714441</v>
      </c>
      <c r="L49" s="320">
        <f t="shared" si="0"/>
        <v>-16.302997100232368</v>
      </c>
      <c r="M49" s="320">
        <f t="shared" si="1"/>
        <v>18.363276258922809</v>
      </c>
      <c r="N49" s="317">
        <v>2375.9443166124129</v>
      </c>
      <c r="O49" s="317">
        <v>2809.942466057772</v>
      </c>
    </row>
    <row r="50" spans="1:15" ht="15" customHeight="1" x14ac:dyDescent="0.25">
      <c r="A50" s="23">
        <v>2010</v>
      </c>
      <c r="B50" s="19">
        <v>14.621</v>
      </c>
      <c r="C50" s="19">
        <v>23.372</v>
      </c>
      <c r="D50" s="19">
        <v>17.350999999999999</v>
      </c>
      <c r="E50" s="19">
        <v>20.472999999999999</v>
      </c>
      <c r="F50" s="311">
        <v>2162.7060000000001</v>
      </c>
      <c r="G50" s="312">
        <v>3457.0790000000002</v>
      </c>
      <c r="H50" s="315">
        <v>218.05600000000001</v>
      </c>
      <c r="I50" s="316">
        <v>232.95699999999999</v>
      </c>
      <c r="J50" s="316">
        <v>2310.4959351817879</v>
      </c>
      <c r="K50" s="316">
        <v>3693.3207644045565</v>
      </c>
      <c r="L50" s="320">
        <f t="shared" si="0"/>
        <v>1.0838597663364244</v>
      </c>
      <c r="M50" s="320">
        <f t="shared" si="1"/>
        <v>-3.308676022936937</v>
      </c>
      <c r="N50" s="317">
        <v>2375.9443166124129</v>
      </c>
      <c r="O50" s="317">
        <v>2809.942466057772</v>
      </c>
    </row>
    <row r="51" spans="1:15" ht="15" customHeight="1" x14ac:dyDescent="0.25">
      <c r="A51" s="23">
        <v>2011</v>
      </c>
      <c r="B51" s="19">
        <v>14.97</v>
      </c>
      <c r="C51" s="19">
        <v>23.416</v>
      </c>
      <c r="D51" s="19">
        <v>17.350999999999999</v>
      </c>
      <c r="E51" s="19">
        <v>20.472999999999999</v>
      </c>
      <c r="F51" s="311">
        <v>2303.4659999999999</v>
      </c>
      <c r="G51" s="312">
        <v>3603.0590000000002</v>
      </c>
      <c r="H51" s="315">
        <v>224.93899999999999</v>
      </c>
      <c r="I51" s="316">
        <v>232.95699999999999</v>
      </c>
      <c r="J51" s="316">
        <v>2385.5735508826838</v>
      </c>
      <c r="K51" s="316">
        <v>3731.4908284601606</v>
      </c>
      <c r="L51" s="320">
        <f t="shared" si="0"/>
        <v>3.2494156149635827</v>
      </c>
      <c r="M51" s="320">
        <f t="shared" si="1"/>
        <v>1.03348900597747</v>
      </c>
      <c r="N51" s="317">
        <v>2375.9443166124129</v>
      </c>
      <c r="O51" s="317">
        <v>2809.942466057772</v>
      </c>
    </row>
    <row r="52" spans="1:15" ht="15" customHeight="1" x14ac:dyDescent="0.25">
      <c r="A52" s="23">
        <v>2012</v>
      </c>
      <c r="B52" s="19">
        <v>15.224</v>
      </c>
      <c r="C52" s="19">
        <v>21.978000000000002</v>
      </c>
      <c r="D52" s="19">
        <v>17.350999999999999</v>
      </c>
      <c r="E52" s="19">
        <v>20.472999999999999</v>
      </c>
      <c r="F52" s="311">
        <v>2450.1640000000002</v>
      </c>
      <c r="G52" s="312">
        <v>3537.127</v>
      </c>
      <c r="H52" s="315">
        <v>229.59399999999999</v>
      </c>
      <c r="I52" s="316">
        <v>232.95699999999999</v>
      </c>
      <c r="J52" s="316">
        <v>2486.0530107406989</v>
      </c>
      <c r="K52" s="316">
        <v>3588.9374048929853</v>
      </c>
      <c r="L52" s="320">
        <f t="shared" si="0"/>
        <v>4.211962352652546</v>
      </c>
      <c r="M52" s="320">
        <f t="shared" si="1"/>
        <v>-3.8202806899568738</v>
      </c>
      <c r="N52" s="317">
        <v>2375.9443166124129</v>
      </c>
      <c r="O52" s="317">
        <v>2809.942466057772</v>
      </c>
    </row>
    <row r="53" spans="1:15" ht="15" customHeight="1" x14ac:dyDescent="0.25">
      <c r="A53" s="23">
        <v>2013</v>
      </c>
      <c r="B53" s="19">
        <v>16.684999999999999</v>
      </c>
      <c r="C53" s="19">
        <v>20.77</v>
      </c>
      <c r="D53" s="19">
        <v>17.350999999999999</v>
      </c>
      <c r="E53" s="19">
        <v>20.472999999999999</v>
      </c>
      <c r="F53" s="311">
        <v>2775.1030000000001</v>
      </c>
      <c r="G53" s="260">
        <v>3454.605</v>
      </c>
      <c r="H53" s="316">
        <v>232.95699999999999</v>
      </c>
      <c r="I53" s="316">
        <v>232.95699999999999</v>
      </c>
      <c r="J53" s="316">
        <v>2775.1030000000001</v>
      </c>
      <c r="K53" s="316">
        <v>3454.605</v>
      </c>
      <c r="L53" s="320">
        <f t="shared" si="0"/>
        <v>11.626863466325727</v>
      </c>
      <c r="M53" s="320">
        <f t="shared" si="1"/>
        <v>-3.7429575871076204</v>
      </c>
      <c r="N53" s="317">
        <v>2375.9443166124129</v>
      </c>
      <c r="O53" s="317">
        <v>2809.942466057772</v>
      </c>
    </row>
    <row r="54" spans="1:15" ht="15" customHeight="1" x14ac:dyDescent="0.25">
      <c r="A54" s="23">
        <v>2014</v>
      </c>
      <c r="B54" s="19">
        <v>17.478000000000002</v>
      </c>
      <c r="C54" s="19">
        <v>20.420000000000002</v>
      </c>
      <c r="D54" s="19">
        <v>17.350999999999999</v>
      </c>
      <c r="E54" s="19">
        <v>20.472999999999999</v>
      </c>
      <c r="F54" s="28">
        <v>3005.6990000000005</v>
      </c>
      <c r="G54" s="28">
        <v>3511.7929999999997</v>
      </c>
      <c r="H54" s="315">
        <v>234.65699999999998</v>
      </c>
      <c r="I54" s="316">
        <v>232.95699999999999</v>
      </c>
      <c r="J54" s="316">
        <v>2983.9238630980544</v>
      </c>
      <c r="K54" s="316">
        <v>3486.3514060991147</v>
      </c>
      <c r="L54" s="320">
        <f t="shared" si="0"/>
        <v>7.524796848911711</v>
      </c>
      <c r="M54" s="320">
        <f t="shared" si="1"/>
        <v>0.91895907344297434</v>
      </c>
      <c r="N54" s="317">
        <v>2375.9443166124129</v>
      </c>
      <c r="O54" s="317">
        <v>2809.942466057772</v>
      </c>
    </row>
    <row r="55" spans="1:15" ht="15" customHeight="1" x14ac:dyDescent="0.25">
      <c r="A55" s="23">
        <v>2015</v>
      </c>
      <c r="B55" s="19">
        <v>18.254000000000001</v>
      </c>
      <c r="C55" s="19">
        <v>20.863</v>
      </c>
      <c r="D55" s="19">
        <v>17.350999999999999</v>
      </c>
      <c r="E55" s="19">
        <v>20.472999999999999</v>
      </c>
      <c r="F55" s="28">
        <v>3281.1390000000006</v>
      </c>
      <c r="G55" s="28">
        <v>3750.1720000000005</v>
      </c>
      <c r="H55" s="315">
        <v>236.65699999999998</v>
      </c>
      <c r="I55" s="316">
        <v>232.95699999999999</v>
      </c>
      <c r="J55" s="316">
        <v>3229.8402245570601</v>
      </c>
      <c r="K55" s="316">
        <v>3691.5401556007223</v>
      </c>
      <c r="L55" s="320">
        <f t="shared" si="0"/>
        <v>8.2413752073313091</v>
      </c>
      <c r="M55" s="320">
        <f t="shared" si="1"/>
        <v>5.8854867338572081</v>
      </c>
      <c r="N55" s="317">
        <v>2375.9443166124129</v>
      </c>
      <c r="O55" s="317">
        <v>2809.942466057772</v>
      </c>
    </row>
    <row r="56" spans="1:15" ht="15" customHeight="1" x14ac:dyDescent="0.25">
      <c r="A56" s="23">
        <v>2016</v>
      </c>
      <c r="B56" s="19">
        <v>18.085999999999999</v>
      </c>
      <c r="C56" s="19">
        <v>21.024999999999999</v>
      </c>
      <c r="D56" s="19">
        <v>17.350999999999999</v>
      </c>
      <c r="E56" s="19">
        <v>20.472999999999999</v>
      </c>
      <c r="F56" s="28">
        <v>3422.5709999999999</v>
      </c>
      <c r="G56" s="28">
        <v>3978.7820000000002</v>
      </c>
      <c r="H56" s="315">
        <v>238.75699999999998</v>
      </c>
      <c r="I56" s="316">
        <v>232.95699999999999</v>
      </c>
      <c r="J56" s="316">
        <v>3339.4282573788414</v>
      </c>
      <c r="K56" s="316">
        <v>3882.1275119640477</v>
      </c>
      <c r="L56" s="320">
        <f t="shared" si="0"/>
        <v>3.3929861913466697</v>
      </c>
      <c r="M56" s="320">
        <f t="shared" si="1"/>
        <v>5.1628141190383783</v>
      </c>
      <c r="N56" s="317">
        <v>2375.9443166124129</v>
      </c>
      <c r="O56" s="317">
        <v>2809.942466057772</v>
      </c>
    </row>
    <row r="57" spans="1:15" ht="15" customHeight="1" x14ac:dyDescent="0.25">
      <c r="A57" s="23">
        <v>2017</v>
      </c>
      <c r="B57" s="19">
        <v>18.123999999999999</v>
      </c>
      <c r="C57" s="19">
        <v>20.79</v>
      </c>
      <c r="D57" s="19">
        <v>17.350999999999999</v>
      </c>
      <c r="E57" s="19">
        <v>20.472999999999999</v>
      </c>
      <c r="F57" s="28">
        <v>3604.654</v>
      </c>
      <c r="G57" s="28">
        <v>4134.8649999999998</v>
      </c>
      <c r="H57" s="315">
        <v>240.95699999999997</v>
      </c>
      <c r="I57" s="316">
        <v>232.95699999999999</v>
      </c>
      <c r="J57" s="316">
        <v>3484.9760823632437</v>
      </c>
      <c r="K57" s="316">
        <v>3997.583576343497</v>
      </c>
      <c r="L57" s="320">
        <f t="shared" si="0"/>
        <v>4.3584653948710539</v>
      </c>
      <c r="M57" s="320">
        <f t="shared" si="1"/>
        <v>2.9740410129145336</v>
      </c>
      <c r="N57" s="317">
        <v>2375.9443166124129</v>
      </c>
      <c r="O57" s="317">
        <v>2809.942466057772</v>
      </c>
    </row>
    <row r="58" spans="1:15" ht="15" customHeight="1" x14ac:dyDescent="0.25">
      <c r="A58" s="23">
        <v>2018</v>
      </c>
      <c r="B58" s="19">
        <v>18.030999999999999</v>
      </c>
      <c r="C58" s="19">
        <v>20.725000000000001</v>
      </c>
      <c r="D58" s="19">
        <v>17.350999999999999</v>
      </c>
      <c r="E58" s="19">
        <v>20.472999999999999</v>
      </c>
      <c r="F58" s="28">
        <v>3748.3759999999997</v>
      </c>
      <c r="G58" s="28">
        <v>4308.3220000000001</v>
      </c>
      <c r="H58" s="315">
        <v>243.35699999999997</v>
      </c>
      <c r="I58" s="316">
        <v>232.95699999999999</v>
      </c>
      <c r="J58" s="316">
        <v>3588.1870167367283</v>
      </c>
      <c r="K58" s="316">
        <v>4124.2034055071363</v>
      </c>
      <c r="L58" s="320">
        <f t="shared" si="0"/>
        <v>2.9615966346459079</v>
      </c>
      <c r="M58" s="320">
        <f t="shared" si="1"/>
        <v>3.1674091797088986</v>
      </c>
      <c r="N58" s="317">
        <v>2375.9443166124129</v>
      </c>
      <c r="O58" s="317">
        <v>2809.942466057772</v>
      </c>
    </row>
    <row r="59" spans="1:15" ht="15" customHeight="1" x14ac:dyDescent="0.25">
      <c r="A59" s="23">
        <v>2019</v>
      </c>
      <c r="B59" s="19">
        <v>18.02</v>
      </c>
      <c r="C59" s="19">
        <v>21.068000000000001</v>
      </c>
      <c r="D59" s="19">
        <v>17.350999999999999</v>
      </c>
      <c r="E59" s="19">
        <v>20.472999999999999</v>
      </c>
      <c r="F59" s="28">
        <v>3907.7829999999999</v>
      </c>
      <c r="G59" s="28">
        <v>4568.9769999999999</v>
      </c>
      <c r="H59" s="315">
        <v>245.75699999999998</v>
      </c>
      <c r="I59" s="316">
        <v>232.95699999999999</v>
      </c>
      <c r="J59" s="316">
        <v>3704.2501508848172</v>
      </c>
      <c r="K59" s="316">
        <v>4331.0065430038621</v>
      </c>
      <c r="L59" s="320">
        <f t="shared" si="0"/>
        <v>3.234589880815141</v>
      </c>
      <c r="M59" s="320">
        <f t="shared" si="1"/>
        <v>5.0143777394824234</v>
      </c>
      <c r="N59" s="317">
        <v>2375.9443166124129</v>
      </c>
      <c r="O59" s="317">
        <v>2809.942466057772</v>
      </c>
    </row>
    <row r="60" spans="1:15" ht="15" customHeight="1" x14ac:dyDescent="0.25">
      <c r="A60" s="23">
        <v>2020</v>
      </c>
      <c r="B60" s="19">
        <v>18.050999999999998</v>
      </c>
      <c r="C60" s="19">
        <v>21.309000000000001</v>
      </c>
      <c r="D60" s="19">
        <v>17.350999999999999</v>
      </c>
      <c r="E60" s="19">
        <v>20.472999999999999</v>
      </c>
      <c r="F60" s="28">
        <v>4082.7950000000001</v>
      </c>
      <c r="G60" s="28">
        <v>4819.6539999999995</v>
      </c>
      <c r="H60" s="315">
        <v>248.15699999999998</v>
      </c>
      <c r="I60" s="316">
        <v>232.95699999999999</v>
      </c>
      <c r="J60" s="316">
        <v>3832.7174926155622</v>
      </c>
      <c r="K60" s="316">
        <v>4524.4427393867591</v>
      </c>
      <c r="L60" s="320">
        <f t="shared" si="0"/>
        <v>3.4681065397286548</v>
      </c>
      <c r="M60" s="320">
        <f t="shared" si="1"/>
        <v>4.4663104168098329</v>
      </c>
      <c r="N60" s="317">
        <v>2375.9443166124129</v>
      </c>
      <c r="O60" s="317">
        <v>2809.942466057772</v>
      </c>
    </row>
    <row r="61" spans="1:15" ht="15" customHeight="1" x14ac:dyDescent="0.25">
      <c r="A61" s="23">
        <v>2021</v>
      </c>
      <c r="B61" s="19">
        <v>18.053999999999998</v>
      </c>
      <c r="C61" s="19">
        <v>21.532</v>
      </c>
      <c r="D61" s="19">
        <v>17.350999999999999</v>
      </c>
      <c r="E61" s="19">
        <v>20.472999999999999</v>
      </c>
      <c r="F61" s="28">
        <v>4256.5740000000005</v>
      </c>
      <c r="G61" s="28">
        <v>5076.4539999999997</v>
      </c>
      <c r="H61" s="315">
        <v>250.55699999999999</v>
      </c>
      <c r="I61" s="316">
        <v>232.95699999999999</v>
      </c>
      <c r="J61" s="316">
        <v>3957.5773549252272</v>
      </c>
      <c r="K61" s="316">
        <v>4719.8661162050948</v>
      </c>
      <c r="L61" s="320">
        <f t="shared" si="0"/>
        <v>3.2577371682163001</v>
      </c>
      <c r="M61" s="320">
        <f t="shared" si="1"/>
        <v>4.3192805849239981</v>
      </c>
      <c r="N61" s="317">
        <v>2375.9443166124129</v>
      </c>
      <c r="O61" s="317">
        <v>2809.942466057772</v>
      </c>
    </row>
    <row r="62" spans="1:15" ht="15" customHeight="1" x14ac:dyDescent="0.25">
      <c r="A62" s="23">
        <v>2022</v>
      </c>
      <c r="B62" s="19">
        <v>18.097000000000001</v>
      </c>
      <c r="C62" s="19">
        <v>21.946000000000002</v>
      </c>
      <c r="D62" s="19">
        <v>17.350999999999999</v>
      </c>
      <c r="E62" s="19">
        <v>20.472999999999999</v>
      </c>
      <c r="F62" s="28">
        <v>4445.5379999999996</v>
      </c>
      <c r="G62" s="28">
        <v>5391.0609999999997</v>
      </c>
      <c r="H62" s="315">
        <v>252.95699999999999</v>
      </c>
      <c r="I62" s="316">
        <v>232.95699999999999</v>
      </c>
      <c r="J62" s="316">
        <v>4094.0523324754795</v>
      </c>
      <c r="K62" s="316">
        <v>4964.8177254513612</v>
      </c>
      <c r="L62" s="320">
        <f t="shared" si="0"/>
        <v>3.4484475048961065</v>
      </c>
      <c r="M62" s="320">
        <f t="shared" si="1"/>
        <v>5.1897999480378125</v>
      </c>
      <c r="N62" s="317">
        <v>2375.9443166124129</v>
      </c>
      <c r="O62" s="317">
        <v>2809.942466057772</v>
      </c>
    </row>
    <row r="63" spans="1:15" ht="15" customHeight="1" x14ac:dyDescent="0.25">
      <c r="A63" s="23">
        <v>2023</v>
      </c>
      <c r="B63" s="19">
        <v>18.154</v>
      </c>
      <c r="C63" s="19">
        <v>21.895</v>
      </c>
      <c r="D63" s="19">
        <v>17.350999999999999</v>
      </c>
      <c r="E63" s="19">
        <v>20.472999999999999</v>
      </c>
      <c r="F63" s="28">
        <v>4643.9260000000004</v>
      </c>
      <c r="G63" s="28">
        <v>5601.0059999999994</v>
      </c>
      <c r="H63" s="315">
        <v>255.357</v>
      </c>
      <c r="I63" s="316">
        <v>232.95699999999999</v>
      </c>
      <c r="J63" s="316">
        <v>4236.5592843822569</v>
      </c>
      <c r="K63" s="316">
        <v>5109.6839120995301</v>
      </c>
      <c r="L63" s="320">
        <f t="shared" si="0"/>
        <v>3.4808287812141918</v>
      </c>
      <c r="M63" s="320">
        <f t="shared" si="1"/>
        <v>2.9178550887283343</v>
      </c>
      <c r="N63" s="317">
        <v>2375.9443166124129</v>
      </c>
      <c r="O63" s="317">
        <v>2809.942466057772</v>
      </c>
    </row>
    <row r="64" spans="1:15" ht="15" customHeight="1" x14ac:dyDescent="0.25">
      <c r="A64" s="5">
        <v>2024</v>
      </c>
      <c r="B64" s="6">
        <v>18.218</v>
      </c>
      <c r="C64" s="6">
        <v>21.823</v>
      </c>
      <c r="D64" s="6">
        <v>17.350999999999999</v>
      </c>
      <c r="E64" s="6">
        <v>20.472999999999999</v>
      </c>
      <c r="F64" s="28">
        <v>4850.0030000000006</v>
      </c>
      <c r="G64" s="28">
        <v>5809.8700000000008</v>
      </c>
      <c r="H64" s="315">
        <v>257.75700000000001</v>
      </c>
      <c r="I64" s="316">
        <v>232.95699999999999</v>
      </c>
      <c r="J64" s="316">
        <v>4383.3616502015466</v>
      </c>
      <c r="K64" s="316">
        <v>5250.8753810371791</v>
      </c>
      <c r="L64" s="320">
        <f t="shared" si="0"/>
        <v>3.4651318668067517</v>
      </c>
      <c r="M64" s="320">
        <f t="shared" si="1"/>
        <v>2.7632133683125324</v>
      </c>
      <c r="N64" s="317">
        <v>2375.9443166124129</v>
      </c>
      <c r="O64" s="317">
        <v>2809.942466057772</v>
      </c>
    </row>
    <row r="65" spans="1:13" ht="15" customHeight="1" x14ac:dyDescent="0.2">
      <c r="F65" s="269"/>
      <c r="J65" s="314">
        <f>AVERAGE(J14:J64)</f>
        <v>2375.9443166124129</v>
      </c>
      <c r="K65" s="314">
        <f>AVERAGE(K14:K64)</f>
        <v>2809.942466057772</v>
      </c>
      <c r="L65" s="321">
        <f>AVERAGE(L15:L64)</f>
        <v>2.6876175074568223</v>
      </c>
      <c r="M65" s="321">
        <f>AVERAGE(M15:M64)</f>
        <v>2.9389285738587771</v>
      </c>
    </row>
    <row r="66" spans="1:13" ht="15" customHeight="1" x14ac:dyDescent="0.2">
      <c r="A66" s="23" t="s">
        <v>1</v>
      </c>
      <c r="L66" s="1">
        <v>1.2689999999999999</v>
      </c>
      <c r="M66" s="1">
        <v>1.294</v>
      </c>
    </row>
    <row r="67" spans="1:13" ht="15" customHeight="1" x14ac:dyDescent="0.2">
      <c r="A67" s="5"/>
      <c r="B67" s="6"/>
      <c r="C67" s="6"/>
      <c r="D67" s="6"/>
      <c r="E67" s="6"/>
    </row>
  </sheetData>
  <mergeCells count="2">
    <mergeCell ref="A6:E6"/>
    <mergeCell ref="A8:E9"/>
  </mergeCells>
  <hyperlinks>
    <hyperlink ref="A2" r:id="rId1"/>
  </hyperlink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K100"/>
  <sheetViews>
    <sheetView topLeftCell="B10" workbookViewId="0">
      <selection activeCell="E27" sqref="E27:P27"/>
    </sheetView>
  </sheetViews>
  <sheetFormatPr defaultColWidth="12.42578125" defaultRowHeight="15" customHeight="1" x14ac:dyDescent="0.2"/>
  <cols>
    <col min="1" max="3" width="2.7109375" style="26" customWidth="1"/>
    <col min="4" max="4" width="19.7109375" style="26" customWidth="1"/>
    <col min="5" max="18" width="9.85546875" style="26" customWidth="1"/>
    <col min="19" max="21" width="12.42578125" style="26" customWidth="1"/>
    <col min="22" max="22" width="24" style="26" customWidth="1"/>
    <col min="23" max="34" width="9.42578125" style="26" customWidth="1"/>
    <col min="35" max="35" width="4.7109375" style="26" customWidth="1"/>
    <col min="36" max="37" width="9.42578125" style="26" customWidth="1"/>
    <col min="38" max="16384" width="12.42578125" style="26"/>
  </cols>
  <sheetData>
    <row r="1" spans="1:37" ht="15" customHeight="1" x14ac:dyDescent="0.2">
      <c r="A1" s="81" t="s">
        <v>60</v>
      </c>
      <c r="B1" s="81"/>
      <c r="C1" s="81"/>
      <c r="D1" s="81"/>
      <c r="E1" s="81"/>
      <c r="F1" s="81"/>
      <c r="G1" s="81"/>
      <c r="H1" s="81"/>
      <c r="I1" s="81"/>
      <c r="J1" s="81"/>
      <c r="K1" s="81"/>
      <c r="L1" s="81"/>
    </row>
    <row r="2" spans="1:37" ht="15" customHeight="1" x14ac:dyDescent="0.2">
      <c r="A2" s="344" t="s">
        <v>17</v>
      </c>
      <c r="B2" s="344"/>
      <c r="C2" s="344"/>
      <c r="D2" s="344"/>
      <c r="E2" s="344"/>
      <c r="F2" s="81"/>
      <c r="G2" s="81"/>
      <c r="H2" s="81"/>
      <c r="I2" s="81"/>
      <c r="J2" s="81"/>
      <c r="K2" s="81"/>
      <c r="L2" s="81"/>
    </row>
    <row r="3" spans="1:37" ht="15" customHeight="1" x14ac:dyDescent="0.2">
      <c r="E3" s="80"/>
      <c r="F3" s="80"/>
      <c r="G3" s="80"/>
      <c r="H3" s="80"/>
      <c r="I3" s="80"/>
      <c r="J3" s="80"/>
      <c r="K3" s="80"/>
      <c r="L3" s="80"/>
    </row>
    <row r="5" spans="1:37" s="35" customFormat="1" ht="15" customHeight="1" x14ac:dyDescent="0.25">
      <c r="A5" s="79" t="s">
        <v>59</v>
      </c>
    </row>
    <row r="6" spans="1:37" s="35" customFormat="1" ht="15" customHeight="1" x14ac:dyDescent="0.25">
      <c r="A6" s="64" t="s">
        <v>58</v>
      </c>
      <c r="B6" s="32"/>
      <c r="C6" s="32"/>
      <c r="D6" s="32"/>
      <c r="E6" s="32"/>
      <c r="F6" s="32"/>
      <c r="G6" s="32"/>
      <c r="H6" s="32"/>
      <c r="I6" s="32"/>
      <c r="J6" s="32"/>
      <c r="K6" s="32"/>
      <c r="L6" s="32"/>
      <c r="M6" s="32"/>
      <c r="N6" s="32"/>
      <c r="O6" s="32"/>
      <c r="P6" s="32"/>
      <c r="Q6" s="32"/>
      <c r="R6" s="32"/>
    </row>
    <row r="7" spans="1:37" ht="15" customHeight="1" x14ac:dyDescent="0.25">
      <c r="B7" s="43"/>
      <c r="C7" s="43"/>
      <c r="D7" s="43"/>
      <c r="F7" s="55"/>
      <c r="H7" s="55"/>
      <c r="Y7" s="55"/>
    </row>
    <row r="8" spans="1:37" s="70" customFormat="1" ht="15" customHeight="1" x14ac:dyDescent="0.25">
      <c r="A8" s="78"/>
      <c r="B8" s="78"/>
      <c r="C8" s="78"/>
      <c r="D8" s="77"/>
      <c r="E8" s="76"/>
      <c r="F8" s="76"/>
      <c r="G8" s="76"/>
      <c r="H8" s="76"/>
      <c r="I8" s="76"/>
      <c r="J8" s="76"/>
      <c r="K8" s="76"/>
      <c r="L8" s="76"/>
      <c r="M8" s="76"/>
      <c r="N8" s="76"/>
      <c r="O8" s="76"/>
      <c r="P8" s="76"/>
      <c r="Q8" s="75" t="s">
        <v>42</v>
      </c>
      <c r="R8" s="75"/>
      <c r="T8" s="74"/>
      <c r="U8" s="74"/>
      <c r="V8" s="74"/>
      <c r="W8" s="74"/>
      <c r="X8" s="74"/>
      <c r="Y8" s="74"/>
      <c r="Z8" s="74"/>
      <c r="AA8" s="74"/>
      <c r="AB8" s="74"/>
      <c r="AC8" s="74"/>
      <c r="AD8" s="74"/>
      <c r="AE8" s="74"/>
      <c r="AF8" s="73"/>
      <c r="AG8" s="73"/>
      <c r="AH8" s="72"/>
      <c r="AI8" s="72"/>
      <c r="AJ8" s="71"/>
      <c r="AK8" s="71"/>
    </row>
    <row r="9" spans="1:37" ht="15" customHeight="1" x14ac:dyDescent="0.25">
      <c r="A9" s="43"/>
      <c r="B9" s="43"/>
      <c r="C9" s="43"/>
      <c r="D9" s="43"/>
      <c r="E9" s="69" t="s">
        <v>57</v>
      </c>
      <c r="F9" s="68"/>
      <c r="G9" s="68"/>
      <c r="H9" s="68"/>
      <c r="I9" s="68"/>
      <c r="J9" s="68"/>
      <c r="K9" s="68"/>
      <c r="L9" s="68"/>
      <c r="M9" s="68"/>
      <c r="N9" s="68"/>
      <c r="O9" s="68"/>
      <c r="P9" s="68"/>
      <c r="Q9" s="67" t="s">
        <v>56</v>
      </c>
      <c r="R9" s="67" t="s">
        <v>56</v>
      </c>
      <c r="T9" s="66"/>
      <c r="U9" s="34"/>
      <c r="V9" s="34"/>
      <c r="W9" s="34"/>
      <c r="X9" s="34"/>
      <c r="Y9" s="34"/>
      <c r="Z9" s="34"/>
      <c r="AA9" s="34"/>
      <c r="AB9" s="34"/>
      <c r="AC9" s="34"/>
      <c r="AD9" s="34"/>
      <c r="AE9" s="34"/>
      <c r="AF9" s="65"/>
      <c r="AG9" s="65"/>
      <c r="AJ9" s="60"/>
      <c r="AK9" s="60"/>
    </row>
    <row r="10" spans="1:37" ht="15" customHeight="1" x14ac:dyDescent="0.25">
      <c r="A10" s="64"/>
      <c r="B10" s="64"/>
      <c r="C10" s="64"/>
      <c r="D10" s="63"/>
      <c r="E10" s="62">
        <v>2013</v>
      </c>
      <c r="F10" s="62">
        <v>2014</v>
      </c>
      <c r="G10" s="62">
        <v>2015</v>
      </c>
      <c r="H10" s="62">
        <v>2016</v>
      </c>
      <c r="I10" s="62">
        <v>2017</v>
      </c>
      <c r="J10" s="62">
        <v>2018</v>
      </c>
      <c r="K10" s="62">
        <v>2019</v>
      </c>
      <c r="L10" s="62">
        <v>2020</v>
      </c>
      <c r="M10" s="62">
        <v>2021</v>
      </c>
      <c r="N10" s="62">
        <v>2022</v>
      </c>
      <c r="O10" s="62">
        <v>2023</v>
      </c>
      <c r="P10" s="62">
        <v>2024</v>
      </c>
      <c r="Q10" s="62">
        <v>2019</v>
      </c>
      <c r="R10" s="62">
        <v>2024</v>
      </c>
      <c r="T10" s="61"/>
      <c r="U10" s="61"/>
      <c r="V10" s="61"/>
      <c r="W10" s="61"/>
      <c r="X10" s="61"/>
      <c r="Y10" s="61"/>
      <c r="Z10" s="61"/>
      <c r="AA10" s="61"/>
      <c r="AB10" s="61"/>
      <c r="AC10" s="61"/>
      <c r="AD10" s="61"/>
      <c r="AE10" s="61"/>
      <c r="AF10" s="61"/>
      <c r="AG10" s="61"/>
      <c r="AH10" s="61"/>
      <c r="AJ10" s="60"/>
      <c r="AK10" s="60"/>
    </row>
    <row r="11" spans="1:37" ht="15" customHeight="1" x14ac:dyDescent="0.25">
      <c r="A11" s="48"/>
      <c r="B11" s="47"/>
      <c r="C11" s="47"/>
      <c r="D11" s="47"/>
      <c r="E11" s="346" t="s">
        <v>55</v>
      </c>
      <c r="F11" s="346"/>
      <c r="G11" s="346"/>
      <c r="H11" s="346"/>
      <c r="I11" s="346"/>
      <c r="J11" s="346"/>
      <c r="K11" s="346"/>
      <c r="L11" s="346"/>
      <c r="M11" s="346"/>
      <c r="N11" s="346"/>
      <c r="O11" s="346"/>
      <c r="P11" s="346"/>
      <c r="Q11" s="346"/>
      <c r="R11" s="346"/>
    </row>
    <row r="12" spans="1:37" ht="15" customHeight="1" x14ac:dyDescent="0.2">
      <c r="A12" s="26" t="s">
        <v>30</v>
      </c>
      <c r="B12" s="42"/>
      <c r="C12" s="42"/>
      <c r="D12" s="42"/>
    </row>
    <row r="13" spans="1:37" ht="15" customHeight="1" x14ac:dyDescent="0.2">
      <c r="B13" s="26" t="s">
        <v>50</v>
      </c>
      <c r="C13" s="42"/>
      <c r="D13" s="42"/>
      <c r="E13" s="28">
        <v>1316.405</v>
      </c>
      <c r="F13" s="28">
        <v>1389.6290000000001</v>
      </c>
      <c r="G13" s="28">
        <v>1525.704</v>
      </c>
      <c r="H13" s="28">
        <v>1622.529</v>
      </c>
      <c r="I13" s="28">
        <v>1735.3700000000001</v>
      </c>
      <c r="J13" s="28">
        <v>1834.9490000000001</v>
      </c>
      <c r="K13" s="28">
        <v>1930.8339999999998</v>
      </c>
      <c r="L13" s="28">
        <v>2034.8600000000001</v>
      </c>
      <c r="M13" s="28">
        <v>2141.6259999999997</v>
      </c>
      <c r="N13" s="28">
        <v>2254.2039999999997</v>
      </c>
      <c r="O13" s="28">
        <v>2370.6469999999999</v>
      </c>
      <c r="P13" s="28">
        <v>2492.9070000000002</v>
      </c>
      <c r="Q13" s="28">
        <v>8649.3859999999986</v>
      </c>
      <c r="R13" s="28">
        <v>19943.629999999997</v>
      </c>
      <c r="S13" s="28">
        <f>P13-F13</f>
        <v>1103.278</v>
      </c>
      <c r="T13" s="254"/>
      <c r="W13" s="28"/>
      <c r="X13" s="28"/>
      <c r="Y13" s="28"/>
      <c r="Z13" s="28"/>
      <c r="AA13" s="28"/>
      <c r="AB13" s="28"/>
      <c r="AC13" s="28"/>
      <c r="AD13" s="28"/>
      <c r="AE13" s="28"/>
      <c r="AF13" s="28"/>
      <c r="AG13" s="28"/>
      <c r="AH13" s="28"/>
      <c r="AJ13" s="52"/>
      <c r="AK13" s="52"/>
    </row>
    <row r="14" spans="1:37" ht="15" customHeight="1" x14ac:dyDescent="0.2">
      <c r="B14" s="26" t="s">
        <v>49</v>
      </c>
      <c r="C14" s="42"/>
      <c r="D14" s="42"/>
      <c r="E14" s="28">
        <v>947.81999999999994</v>
      </c>
      <c r="F14" s="28">
        <v>1023.913</v>
      </c>
      <c r="G14" s="28">
        <v>1064.6190000000001</v>
      </c>
      <c r="H14" s="28">
        <v>1101.5840000000001</v>
      </c>
      <c r="I14" s="28">
        <v>1145.8710000000001</v>
      </c>
      <c r="J14" s="28">
        <v>1193.2469999999998</v>
      </c>
      <c r="K14" s="28">
        <v>1248.9380000000001</v>
      </c>
      <c r="L14" s="28">
        <v>1308.8620000000001</v>
      </c>
      <c r="M14" s="28">
        <v>1359.4359999999999</v>
      </c>
      <c r="N14" s="28">
        <v>1415.6310000000001</v>
      </c>
      <c r="O14" s="28">
        <v>1472.748</v>
      </c>
      <c r="P14" s="28">
        <v>1530.65</v>
      </c>
      <c r="Q14" s="28">
        <v>5754.259</v>
      </c>
      <c r="R14" s="28">
        <v>12841.585999999999</v>
      </c>
      <c r="S14" s="28">
        <f t="shared" ref="S14:S16" si="0">P14-F14</f>
        <v>506.73700000000008</v>
      </c>
      <c r="T14" s="254"/>
      <c r="W14" s="28"/>
      <c r="X14" s="28"/>
      <c r="Y14" s="28"/>
      <c r="Z14" s="28"/>
      <c r="AA14" s="28"/>
      <c r="AB14" s="28"/>
      <c r="AC14" s="28"/>
      <c r="AD14" s="28"/>
      <c r="AE14" s="28"/>
      <c r="AF14" s="28"/>
      <c r="AG14" s="28"/>
      <c r="AH14" s="28"/>
      <c r="AJ14" s="52"/>
      <c r="AK14" s="52"/>
    </row>
    <row r="15" spans="1:37" ht="15" customHeight="1" x14ac:dyDescent="0.2">
      <c r="B15" s="26" t="s">
        <v>48</v>
      </c>
      <c r="C15" s="42"/>
      <c r="D15" s="42"/>
      <c r="E15" s="28">
        <v>273.50599999999997</v>
      </c>
      <c r="F15" s="28">
        <v>314.572</v>
      </c>
      <c r="G15" s="28">
        <v>389.09000000000003</v>
      </c>
      <c r="H15" s="28">
        <v>413.04399999999998</v>
      </c>
      <c r="I15" s="28">
        <v>451.55099999999999</v>
      </c>
      <c r="J15" s="28">
        <v>468.72699999999998</v>
      </c>
      <c r="K15" s="28">
        <v>465.24899999999997</v>
      </c>
      <c r="L15" s="28">
        <v>462.83499999999998</v>
      </c>
      <c r="M15" s="28">
        <v>463.99399999999997</v>
      </c>
      <c r="N15" s="28">
        <v>468.928</v>
      </c>
      <c r="O15" s="28">
        <v>477.97300000000001</v>
      </c>
      <c r="P15" s="28">
        <v>490.23500000000001</v>
      </c>
      <c r="Q15" s="28">
        <v>2187.6609999999996</v>
      </c>
      <c r="R15" s="28">
        <v>4551.6259999999993</v>
      </c>
      <c r="S15" s="28">
        <f t="shared" si="0"/>
        <v>175.66300000000001</v>
      </c>
      <c r="T15" s="254"/>
      <c r="W15" s="28"/>
      <c r="X15" s="28"/>
      <c r="Y15" s="28"/>
      <c r="Z15" s="28"/>
      <c r="AA15" s="28"/>
      <c r="AB15" s="28"/>
      <c r="AC15" s="28"/>
      <c r="AD15" s="28"/>
      <c r="AE15" s="28"/>
      <c r="AF15" s="28"/>
      <c r="AG15" s="28"/>
      <c r="AH15" s="28"/>
      <c r="AJ15" s="52"/>
      <c r="AK15" s="52"/>
    </row>
    <row r="16" spans="1:37" ht="15" customHeight="1" x14ac:dyDescent="0.2">
      <c r="B16" s="26" t="s">
        <v>47</v>
      </c>
      <c r="C16" s="42"/>
      <c r="D16" s="42"/>
      <c r="E16" s="28">
        <v>237.37199999999999</v>
      </c>
      <c r="F16" s="28">
        <v>277.58500000000004</v>
      </c>
      <c r="G16" s="28">
        <v>301.726</v>
      </c>
      <c r="H16" s="28">
        <v>285.41399999999999</v>
      </c>
      <c r="I16" s="28">
        <v>271.86199999999997</v>
      </c>
      <c r="J16" s="28">
        <v>251.45300000000003</v>
      </c>
      <c r="K16" s="28">
        <v>262.762</v>
      </c>
      <c r="L16" s="28">
        <v>276.23799999999994</v>
      </c>
      <c r="M16" s="28">
        <v>291.51800000000003</v>
      </c>
      <c r="N16" s="28">
        <v>306.77499999999998</v>
      </c>
      <c r="O16" s="28">
        <v>322.55799999999999</v>
      </c>
      <c r="P16" s="28">
        <v>336.21100000000001</v>
      </c>
      <c r="Q16" s="28">
        <v>1373.2169999999999</v>
      </c>
      <c r="R16" s="28">
        <v>2906.5169999999998</v>
      </c>
      <c r="S16" s="28">
        <f t="shared" si="0"/>
        <v>58.625999999999976</v>
      </c>
      <c r="T16" s="254"/>
      <c r="W16" s="58"/>
      <c r="X16" s="58"/>
      <c r="Y16" s="58"/>
      <c r="Z16" s="58"/>
      <c r="AA16" s="58"/>
      <c r="AB16" s="58"/>
      <c r="AC16" s="58"/>
      <c r="AD16" s="58"/>
      <c r="AE16" s="58"/>
      <c r="AF16" s="58"/>
      <c r="AG16" s="58"/>
      <c r="AH16" s="58"/>
      <c r="AJ16" s="58"/>
      <c r="AK16" s="58"/>
    </row>
    <row r="17" spans="1:37" s="43" customFormat="1" ht="3" customHeight="1" x14ac:dyDescent="0.25">
      <c r="E17" s="37" t="s">
        <v>54</v>
      </c>
      <c r="F17" s="37" t="s">
        <v>54</v>
      </c>
      <c r="G17" s="37" t="s">
        <v>54</v>
      </c>
      <c r="H17" s="37" t="s">
        <v>54</v>
      </c>
      <c r="I17" s="37" t="s">
        <v>54</v>
      </c>
      <c r="J17" s="37" t="s">
        <v>54</v>
      </c>
      <c r="K17" s="37" t="s">
        <v>54</v>
      </c>
      <c r="L17" s="37" t="s">
        <v>54</v>
      </c>
      <c r="M17" s="37" t="s">
        <v>54</v>
      </c>
      <c r="N17" s="37" t="s">
        <v>54</v>
      </c>
      <c r="O17" s="37" t="s">
        <v>54</v>
      </c>
      <c r="P17" s="37" t="s">
        <v>54</v>
      </c>
      <c r="Q17" s="37" t="s">
        <v>54</v>
      </c>
      <c r="R17" s="37" t="s">
        <v>54</v>
      </c>
      <c r="W17" s="57"/>
      <c r="X17" s="57"/>
      <c r="Y17" s="57"/>
      <c r="Z17" s="57"/>
      <c r="AA17" s="57"/>
      <c r="AB17" s="57"/>
      <c r="AC17" s="57"/>
      <c r="AD17" s="57"/>
      <c r="AE17" s="57"/>
      <c r="AF17" s="57"/>
      <c r="AG17" s="57"/>
      <c r="AH17" s="57"/>
    </row>
    <row r="18" spans="1:37" ht="15" customHeight="1" x14ac:dyDescent="0.2">
      <c r="C18" s="26" t="s">
        <v>42</v>
      </c>
      <c r="D18" s="42"/>
      <c r="E18" s="28">
        <v>2775.1029999999996</v>
      </c>
      <c r="F18" s="28">
        <v>3005.6990000000005</v>
      </c>
      <c r="G18" s="28">
        <v>3281.1390000000006</v>
      </c>
      <c r="H18" s="28">
        <v>3422.5709999999999</v>
      </c>
      <c r="I18" s="28">
        <v>3604.654</v>
      </c>
      <c r="J18" s="28">
        <v>3748.3759999999997</v>
      </c>
      <c r="K18" s="28">
        <v>3907.7829999999999</v>
      </c>
      <c r="L18" s="28">
        <v>4082.7950000000001</v>
      </c>
      <c r="M18" s="28">
        <v>4256.5740000000005</v>
      </c>
      <c r="N18" s="28">
        <v>4445.5379999999996</v>
      </c>
      <c r="O18" s="28">
        <v>4643.9260000000004</v>
      </c>
      <c r="P18" s="28">
        <v>4850.0030000000006</v>
      </c>
      <c r="Q18" s="28">
        <v>17964.522999999997</v>
      </c>
      <c r="R18" s="28">
        <v>40243.358999999997</v>
      </c>
      <c r="S18" s="28">
        <f>P18-F18</f>
        <v>1844.3040000000001</v>
      </c>
      <c r="W18" s="28"/>
      <c r="X18" s="28"/>
      <c r="Y18" s="28"/>
      <c r="Z18" s="28"/>
      <c r="AA18" s="28"/>
      <c r="AB18" s="28"/>
      <c r="AC18" s="28"/>
      <c r="AD18" s="28"/>
      <c r="AE18" s="28"/>
      <c r="AF18" s="28"/>
      <c r="AG18" s="28"/>
      <c r="AH18" s="28"/>
      <c r="AJ18" s="28"/>
      <c r="AK18" s="28"/>
    </row>
    <row r="19" spans="1:37" ht="15" customHeight="1" x14ac:dyDescent="0.2">
      <c r="D19" s="26" t="s">
        <v>41</v>
      </c>
      <c r="E19" s="28">
        <v>2101.8289999999997</v>
      </c>
      <c r="F19" s="28">
        <v>2269.6100000000006</v>
      </c>
      <c r="G19" s="28">
        <v>2514.2710000000006</v>
      </c>
      <c r="H19" s="28">
        <v>2625.8069999999998</v>
      </c>
      <c r="I19" s="28">
        <v>2774.4989999999998</v>
      </c>
      <c r="J19" s="28">
        <v>2881.7089999999998</v>
      </c>
      <c r="K19" s="28">
        <v>3004.587</v>
      </c>
      <c r="L19" s="28">
        <v>3142.9450000000002</v>
      </c>
      <c r="M19" s="28">
        <v>3279.6540000000005</v>
      </c>
      <c r="N19" s="28">
        <v>3430.2619999999997</v>
      </c>
      <c r="O19" s="28">
        <v>3589.4170000000004</v>
      </c>
      <c r="P19" s="28">
        <v>3754.9670000000006</v>
      </c>
      <c r="Q19" s="28">
        <v>13800.872999999998</v>
      </c>
      <c r="R19" s="28">
        <v>30998.117999999995</v>
      </c>
      <c r="S19" s="59"/>
      <c r="W19" s="28"/>
      <c r="X19" s="28"/>
      <c r="Y19" s="28"/>
      <c r="Z19" s="28"/>
      <c r="AA19" s="28"/>
      <c r="AB19" s="28"/>
      <c r="AC19" s="28"/>
      <c r="AD19" s="28"/>
      <c r="AE19" s="28"/>
      <c r="AF19" s="28"/>
      <c r="AG19" s="28"/>
      <c r="AH19" s="28"/>
      <c r="AJ19" s="28"/>
      <c r="AK19" s="28"/>
    </row>
    <row r="20" spans="1:37" ht="15" customHeight="1" x14ac:dyDescent="0.2">
      <c r="D20" s="26" t="s">
        <v>38</v>
      </c>
      <c r="E20" s="28">
        <v>673.274</v>
      </c>
      <c r="F20" s="28">
        <v>736.08900000000006</v>
      </c>
      <c r="G20" s="28">
        <v>766.86800000000005</v>
      </c>
      <c r="H20" s="28">
        <v>796.76400000000001</v>
      </c>
      <c r="I20" s="28">
        <v>830.15499999999997</v>
      </c>
      <c r="J20" s="28">
        <v>866.66699999999992</v>
      </c>
      <c r="K20" s="28">
        <v>903.19599999999991</v>
      </c>
      <c r="L20" s="28">
        <v>939.85</v>
      </c>
      <c r="M20" s="28">
        <v>976.92</v>
      </c>
      <c r="N20" s="28">
        <v>1015.2760000000001</v>
      </c>
      <c r="O20" s="28">
        <v>1054.509</v>
      </c>
      <c r="P20" s="28">
        <v>1095.0360000000001</v>
      </c>
      <c r="Q20" s="28">
        <v>4163.6499999999996</v>
      </c>
      <c r="R20" s="28">
        <v>9245.241</v>
      </c>
      <c r="W20" s="28"/>
      <c r="X20" s="28"/>
      <c r="Y20" s="28"/>
      <c r="Z20" s="28"/>
      <c r="AA20" s="28"/>
      <c r="AB20" s="28"/>
      <c r="AC20" s="28"/>
      <c r="AD20" s="28"/>
      <c r="AE20" s="28"/>
      <c r="AF20" s="28"/>
      <c r="AG20" s="28"/>
      <c r="AH20" s="28"/>
      <c r="AJ20" s="52"/>
      <c r="AK20" s="52"/>
    </row>
    <row r="21" spans="1:37" ht="15" customHeight="1" x14ac:dyDescent="0.2">
      <c r="E21" s="28"/>
      <c r="F21" s="28"/>
      <c r="G21" s="28"/>
      <c r="H21" s="28"/>
      <c r="I21" s="28"/>
      <c r="J21" s="28"/>
      <c r="K21" s="28"/>
      <c r="L21" s="28"/>
      <c r="M21" s="28"/>
      <c r="N21" s="28"/>
      <c r="O21" s="28"/>
      <c r="P21" s="28"/>
      <c r="Q21" s="28"/>
      <c r="R21" s="28"/>
      <c r="W21" s="28"/>
      <c r="X21" s="28"/>
      <c r="Y21" s="28"/>
      <c r="Z21" s="28"/>
      <c r="AA21" s="28"/>
      <c r="AB21" s="28"/>
      <c r="AC21" s="28"/>
      <c r="AD21" s="28"/>
      <c r="AE21" s="28"/>
      <c r="AF21" s="28"/>
      <c r="AG21" s="28"/>
      <c r="AH21" s="28"/>
    </row>
    <row r="22" spans="1:37" ht="15" customHeight="1" x14ac:dyDescent="0.2">
      <c r="A22" s="26" t="s">
        <v>31</v>
      </c>
      <c r="B22" s="42"/>
      <c r="C22" s="42"/>
      <c r="D22" s="42"/>
      <c r="E22" s="28"/>
      <c r="F22" s="28"/>
      <c r="G22" s="28"/>
      <c r="H22" s="28"/>
      <c r="I22" s="28"/>
      <c r="J22" s="28"/>
      <c r="K22" s="28"/>
      <c r="L22" s="28"/>
      <c r="M22" s="28"/>
      <c r="N22" s="28"/>
      <c r="O22" s="28"/>
      <c r="P22" s="28"/>
      <c r="Q22" s="28"/>
      <c r="R22" s="28"/>
      <c r="W22" s="28"/>
      <c r="X22" s="28"/>
      <c r="Y22" s="28"/>
      <c r="Z22" s="28"/>
      <c r="AA22" s="28"/>
      <c r="AB22" s="28"/>
      <c r="AC22" s="28"/>
      <c r="AD22" s="28"/>
      <c r="AE22" s="28"/>
      <c r="AF22" s="28"/>
      <c r="AG22" s="28"/>
      <c r="AH22" s="28"/>
    </row>
    <row r="23" spans="1:37" ht="15" customHeight="1" x14ac:dyDescent="0.2">
      <c r="B23" s="26" t="s">
        <v>46</v>
      </c>
      <c r="C23" s="42"/>
      <c r="D23" s="42"/>
      <c r="E23" s="28">
        <v>2031.6229999999998</v>
      </c>
      <c r="F23" s="28">
        <v>2110.471</v>
      </c>
      <c r="G23" s="28">
        <v>2311.7290000000003</v>
      </c>
      <c r="H23" s="28">
        <v>2499.788</v>
      </c>
      <c r="I23" s="28">
        <v>2600.5740000000001</v>
      </c>
      <c r="J23" s="28">
        <v>2688.7739999999999</v>
      </c>
      <c r="K23" s="28">
        <v>2839.8789999999999</v>
      </c>
      <c r="L23" s="28">
        <v>2989.2170000000001</v>
      </c>
      <c r="M23" s="28">
        <v>3158.529</v>
      </c>
      <c r="N23" s="28">
        <v>3378.4250000000002</v>
      </c>
      <c r="O23" s="28">
        <v>3503.5839999999998</v>
      </c>
      <c r="P23" s="28">
        <v>3633.7760000000003</v>
      </c>
      <c r="Q23" s="28">
        <v>12940.743999999999</v>
      </c>
      <c r="R23" s="28">
        <v>29604.274999999998</v>
      </c>
      <c r="S23" s="99"/>
      <c r="T23" s="254"/>
      <c r="W23" s="28"/>
      <c r="X23" s="28"/>
      <c r="Y23" s="28"/>
      <c r="Z23" s="28"/>
      <c r="AA23" s="28"/>
      <c r="AB23" s="28"/>
      <c r="AC23" s="28"/>
      <c r="AD23" s="28"/>
      <c r="AE23" s="28"/>
      <c r="AF23" s="28"/>
      <c r="AG23" s="28"/>
      <c r="AH23" s="28"/>
      <c r="AJ23" s="52"/>
      <c r="AK23" s="52"/>
    </row>
    <row r="24" spans="1:37" ht="15" customHeight="1" x14ac:dyDescent="0.2">
      <c r="B24" s="26" t="s">
        <v>45</v>
      </c>
      <c r="C24" s="42"/>
      <c r="D24" s="42"/>
      <c r="E24" s="28">
        <v>1202.0969999999998</v>
      </c>
      <c r="F24" s="28">
        <v>1170.1579999999997</v>
      </c>
      <c r="G24" s="28">
        <v>1187.644</v>
      </c>
      <c r="H24" s="28">
        <v>1191.972</v>
      </c>
      <c r="I24" s="28">
        <v>1194.444</v>
      </c>
      <c r="J24" s="28">
        <v>1208.0009999999997</v>
      </c>
      <c r="K24" s="28">
        <v>1236.6689999999996</v>
      </c>
      <c r="L24" s="28">
        <v>1263.952</v>
      </c>
      <c r="M24" s="28">
        <v>1290.9599999999998</v>
      </c>
      <c r="N24" s="28">
        <v>1325.8659999999998</v>
      </c>
      <c r="O24" s="28">
        <v>1351.7789999999998</v>
      </c>
      <c r="P24" s="28">
        <v>1376.835</v>
      </c>
      <c r="Q24" s="28">
        <v>6018.73</v>
      </c>
      <c r="R24" s="28">
        <v>12628.121999999999</v>
      </c>
      <c r="W24" s="28"/>
      <c r="X24" s="28"/>
      <c r="Y24" s="28"/>
      <c r="Z24" s="28"/>
      <c r="AA24" s="28"/>
      <c r="AB24" s="28"/>
      <c r="AC24" s="28"/>
      <c r="AD24" s="28"/>
      <c r="AE24" s="28"/>
      <c r="AF24" s="28"/>
      <c r="AG24" s="28"/>
      <c r="AH24" s="28"/>
      <c r="AJ24" s="52"/>
      <c r="AK24" s="52"/>
    </row>
    <row r="25" spans="1:37" ht="15" customHeight="1" x14ac:dyDescent="0.2">
      <c r="B25" s="26" t="s">
        <v>44</v>
      </c>
      <c r="C25" s="42"/>
      <c r="D25" s="42"/>
      <c r="E25" s="28">
        <v>220.88499999999999</v>
      </c>
      <c r="F25" s="28">
        <v>231.16399999999999</v>
      </c>
      <c r="G25" s="28">
        <v>250.79900000000001</v>
      </c>
      <c r="H25" s="28">
        <v>287.02199999999999</v>
      </c>
      <c r="I25" s="28">
        <v>339.84699999999998</v>
      </c>
      <c r="J25" s="28">
        <v>411.54700000000003</v>
      </c>
      <c r="K25" s="28">
        <v>492.42899999999997</v>
      </c>
      <c r="L25" s="28">
        <v>566.48500000000001</v>
      </c>
      <c r="M25" s="28">
        <v>626.96500000000003</v>
      </c>
      <c r="N25" s="28">
        <v>686.77</v>
      </c>
      <c r="O25" s="28">
        <v>745.64300000000003</v>
      </c>
      <c r="P25" s="28">
        <v>799.25900000000001</v>
      </c>
      <c r="Q25" s="28">
        <v>1781.6440000000002</v>
      </c>
      <c r="R25" s="28">
        <v>5206.7660000000005</v>
      </c>
      <c r="S25" s="28">
        <f>P25-F25</f>
        <v>568.09500000000003</v>
      </c>
      <c r="W25" s="58"/>
      <c r="X25" s="58"/>
      <c r="Y25" s="58"/>
      <c r="Z25" s="58"/>
      <c r="AA25" s="58"/>
      <c r="AB25" s="58"/>
      <c r="AC25" s="58"/>
      <c r="AD25" s="58"/>
      <c r="AE25" s="58"/>
      <c r="AF25" s="58"/>
      <c r="AG25" s="58"/>
      <c r="AH25" s="58"/>
      <c r="AJ25" s="58"/>
      <c r="AK25" s="58"/>
    </row>
    <row r="26" spans="1:37" s="43" customFormat="1" ht="3" customHeight="1" x14ac:dyDescent="0.25">
      <c r="A26" s="344"/>
      <c r="B26" s="344"/>
      <c r="C26" s="344"/>
      <c r="D26" s="344"/>
      <c r="E26" s="37" t="s">
        <v>54</v>
      </c>
      <c r="F26" s="37" t="s">
        <v>54</v>
      </c>
      <c r="G26" s="37" t="s">
        <v>54</v>
      </c>
      <c r="H26" s="37" t="s">
        <v>54</v>
      </c>
      <c r="I26" s="37" t="s">
        <v>54</v>
      </c>
      <c r="J26" s="37" t="s">
        <v>54</v>
      </c>
      <c r="K26" s="37" t="s">
        <v>54</v>
      </c>
      <c r="L26" s="37" t="s">
        <v>54</v>
      </c>
      <c r="M26" s="37" t="s">
        <v>54</v>
      </c>
      <c r="N26" s="37" t="s">
        <v>54</v>
      </c>
      <c r="O26" s="37" t="s">
        <v>54</v>
      </c>
      <c r="P26" s="37" t="s">
        <v>54</v>
      </c>
      <c r="Q26" s="37" t="s">
        <v>54</v>
      </c>
      <c r="R26" s="37" t="s">
        <v>54</v>
      </c>
      <c r="W26" s="57"/>
      <c r="X26" s="57"/>
      <c r="Y26" s="57"/>
      <c r="Z26" s="57"/>
      <c r="AA26" s="57"/>
      <c r="AB26" s="57"/>
      <c r="AC26" s="57"/>
      <c r="AD26" s="57"/>
      <c r="AE26" s="57"/>
      <c r="AF26" s="57"/>
      <c r="AG26" s="57"/>
      <c r="AH26" s="57"/>
    </row>
    <row r="27" spans="1:37" ht="15" customHeight="1" x14ac:dyDescent="0.2">
      <c r="C27" s="26" t="s">
        <v>42</v>
      </c>
      <c r="D27" s="42"/>
      <c r="E27" s="28">
        <v>3454.6049999999996</v>
      </c>
      <c r="F27" s="28">
        <v>3511.7929999999997</v>
      </c>
      <c r="G27" s="28">
        <v>3750.1720000000005</v>
      </c>
      <c r="H27" s="28">
        <v>3978.7820000000002</v>
      </c>
      <c r="I27" s="28">
        <v>4134.8649999999998</v>
      </c>
      <c r="J27" s="28">
        <v>4308.3220000000001</v>
      </c>
      <c r="K27" s="28">
        <v>4568.9769999999999</v>
      </c>
      <c r="L27" s="28">
        <v>4819.6539999999995</v>
      </c>
      <c r="M27" s="28">
        <v>5076.4539999999997</v>
      </c>
      <c r="N27" s="28">
        <v>5391.0609999999997</v>
      </c>
      <c r="O27" s="28">
        <v>5601.0059999999994</v>
      </c>
      <c r="P27" s="28">
        <v>5809.8700000000008</v>
      </c>
      <c r="Q27" s="28">
        <v>20741.117999999999</v>
      </c>
      <c r="R27" s="28">
        <v>47439.163</v>
      </c>
      <c r="S27" s="28"/>
      <c r="W27" s="28"/>
      <c r="X27" s="28"/>
      <c r="Y27" s="28"/>
      <c r="Z27" s="28"/>
      <c r="AA27" s="28"/>
      <c r="AB27" s="28"/>
      <c r="AC27" s="28"/>
      <c r="AD27" s="28"/>
      <c r="AE27" s="28"/>
      <c r="AF27" s="28"/>
      <c r="AG27" s="28"/>
      <c r="AH27" s="28"/>
      <c r="AJ27" s="28"/>
      <c r="AK27" s="28"/>
    </row>
    <row r="28" spans="1:37" ht="15" customHeight="1" x14ac:dyDescent="0.2">
      <c r="D28" s="26" t="s">
        <v>41</v>
      </c>
      <c r="E28" s="28">
        <v>2820.7939999999994</v>
      </c>
      <c r="F28" s="28">
        <v>2806.1179999999995</v>
      </c>
      <c r="G28" s="28">
        <v>3001.5310000000004</v>
      </c>
      <c r="H28" s="28">
        <v>3184.424</v>
      </c>
      <c r="I28" s="28">
        <v>3289.06</v>
      </c>
      <c r="J28" s="28">
        <v>3406.0120000000002</v>
      </c>
      <c r="K28" s="28">
        <v>3608.99</v>
      </c>
      <c r="L28" s="28">
        <v>3794.6439999999993</v>
      </c>
      <c r="M28" s="28">
        <v>3982.0719999999997</v>
      </c>
      <c r="N28" s="28">
        <v>4223.2510000000002</v>
      </c>
      <c r="O28" s="28">
        <v>4353.280999999999</v>
      </c>
      <c r="P28" s="28">
        <v>4476.7210000000014</v>
      </c>
      <c r="Q28" s="28">
        <v>16490.017</v>
      </c>
      <c r="R28" s="28">
        <v>37319.986000000004</v>
      </c>
      <c r="S28" s="28">
        <f>P27-F27</f>
        <v>2298.0770000000011</v>
      </c>
      <c r="W28" s="28"/>
      <c r="X28" s="28"/>
      <c r="Y28" s="28"/>
      <c r="Z28" s="28"/>
      <c r="AA28" s="28"/>
      <c r="AB28" s="28"/>
      <c r="AC28" s="28"/>
      <c r="AD28" s="28"/>
      <c r="AE28" s="28"/>
      <c r="AF28" s="28"/>
      <c r="AG28" s="28"/>
      <c r="AH28" s="28"/>
      <c r="AJ28" s="28"/>
      <c r="AK28" s="28"/>
    </row>
    <row r="29" spans="1:37" ht="15" customHeight="1" x14ac:dyDescent="0.2">
      <c r="D29" s="26" t="s">
        <v>38</v>
      </c>
      <c r="E29" s="28">
        <v>633.81100000000004</v>
      </c>
      <c r="F29" s="28">
        <v>705.67499999999995</v>
      </c>
      <c r="G29" s="28">
        <v>748.64099999999996</v>
      </c>
      <c r="H29" s="28">
        <v>794.35799999999995</v>
      </c>
      <c r="I29" s="28">
        <v>845.80499999999995</v>
      </c>
      <c r="J29" s="28">
        <v>902.31</v>
      </c>
      <c r="K29" s="28">
        <v>959.98699999999997</v>
      </c>
      <c r="L29" s="28">
        <v>1025.01</v>
      </c>
      <c r="M29" s="28">
        <v>1094.3820000000001</v>
      </c>
      <c r="N29" s="28">
        <v>1167.81</v>
      </c>
      <c r="O29" s="28">
        <v>1247.7249999999999</v>
      </c>
      <c r="P29" s="28">
        <v>1333.1489999999999</v>
      </c>
      <c r="Q29" s="28">
        <v>4251.1009999999997</v>
      </c>
      <c r="R29" s="28">
        <v>10119.177</v>
      </c>
      <c r="S29" s="28">
        <f>S28-S25</f>
        <v>1729.9820000000011</v>
      </c>
      <c r="W29" s="28"/>
      <c r="X29" s="28"/>
      <c r="Y29" s="28"/>
      <c r="Z29" s="28"/>
      <c r="AA29" s="28"/>
      <c r="AB29" s="28"/>
      <c r="AC29" s="28"/>
      <c r="AD29" s="28"/>
      <c r="AE29" s="28"/>
      <c r="AF29" s="28"/>
      <c r="AG29" s="28"/>
      <c r="AH29" s="28"/>
      <c r="AJ29" s="52"/>
      <c r="AK29" s="52"/>
    </row>
    <row r="30" spans="1:37" ht="15" customHeight="1" x14ac:dyDescent="0.2">
      <c r="E30" s="28"/>
      <c r="F30" s="28"/>
      <c r="G30" s="28"/>
      <c r="H30" s="28"/>
      <c r="I30" s="28"/>
      <c r="J30" s="28"/>
      <c r="K30" s="28"/>
      <c r="L30" s="28"/>
      <c r="M30" s="28"/>
      <c r="N30" s="28"/>
      <c r="O30" s="28"/>
      <c r="P30" s="28"/>
      <c r="Q30" s="28"/>
      <c r="R30" s="28"/>
      <c r="S30" s="262">
        <f>S29-816-654.9</f>
        <v>259.08200000000113</v>
      </c>
      <c r="W30" s="28"/>
      <c r="X30" s="28"/>
      <c r="Y30" s="28"/>
      <c r="Z30" s="28"/>
      <c r="AA30" s="28"/>
      <c r="AB30" s="28"/>
      <c r="AC30" s="28"/>
      <c r="AD30" s="28"/>
      <c r="AE30" s="28"/>
      <c r="AF30" s="28"/>
      <c r="AG30" s="28"/>
      <c r="AH30" s="28"/>
    </row>
    <row r="31" spans="1:37" ht="15" customHeight="1" x14ac:dyDescent="0.2">
      <c r="A31" s="26" t="s">
        <v>40</v>
      </c>
      <c r="B31" s="42"/>
      <c r="C31" s="42"/>
      <c r="D31" s="42"/>
      <c r="E31" s="28">
        <v>-679.50199999999995</v>
      </c>
      <c r="F31" s="28">
        <v>-506.09399999999999</v>
      </c>
      <c r="G31" s="28">
        <v>-469.03300000000002</v>
      </c>
      <c r="H31" s="28">
        <v>-556.21100000000001</v>
      </c>
      <c r="I31" s="28">
        <v>-530.21100000000001</v>
      </c>
      <c r="J31" s="28">
        <v>-559.94600000000003</v>
      </c>
      <c r="K31" s="28">
        <v>-661.19399999999996</v>
      </c>
      <c r="L31" s="28">
        <v>-736.85900000000004</v>
      </c>
      <c r="M31" s="28">
        <v>-819.88</v>
      </c>
      <c r="N31" s="28">
        <v>-945.52300000000002</v>
      </c>
      <c r="O31" s="28">
        <v>-957.08</v>
      </c>
      <c r="P31" s="28">
        <v>-959.86699999999996</v>
      </c>
      <c r="Q31" s="28">
        <v>-2776.5949999999998</v>
      </c>
      <c r="R31" s="28">
        <v>-7195.8040000000001</v>
      </c>
      <c r="W31" s="28"/>
      <c r="X31" s="28"/>
      <c r="Y31" s="28"/>
      <c r="Z31" s="28"/>
      <c r="AA31" s="28"/>
      <c r="AB31" s="28"/>
      <c r="AC31" s="28"/>
      <c r="AD31" s="28"/>
      <c r="AE31" s="28"/>
      <c r="AF31" s="28"/>
      <c r="AG31" s="28"/>
      <c r="AH31" s="28"/>
      <c r="AJ31" s="52"/>
      <c r="AK31" s="52"/>
    </row>
    <row r="32" spans="1:37" ht="15" customHeight="1" x14ac:dyDescent="0.2">
      <c r="B32" s="26" t="s">
        <v>39</v>
      </c>
      <c r="C32" s="42"/>
      <c r="D32" s="42"/>
      <c r="E32" s="28">
        <v>-718.96500000000003</v>
      </c>
      <c r="F32" s="28">
        <v>-536.50800000000004</v>
      </c>
      <c r="G32" s="28">
        <v>-487.26</v>
      </c>
      <c r="H32" s="28">
        <v>-558.61699999999996</v>
      </c>
      <c r="I32" s="28">
        <v>-514.56100000000004</v>
      </c>
      <c r="J32" s="28">
        <v>-524.303</v>
      </c>
      <c r="K32" s="28">
        <v>-604.40300000000002</v>
      </c>
      <c r="L32" s="28">
        <v>-651.69899999999996</v>
      </c>
      <c r="M32" s="28">
        <v>-702.41800000000001</v>
      </c>
      <c r="N32" s="28">
        <v>-792.98900000000003</v>
      </c>
      <c r="O32" s="28">
        <v>-763.86400000000003</v>
      </c>
      <c r="P32" s="28">
        <v>-721.75400000000002</v>
      </c>
      <c r="Q32" s="28">
        <v>-2689.1439999999998</v>
      </c>
      <c r="R32" s="28">
        <v>-6321.8680000000004</v>
      </c>
      <c r="W32" s="28"/>
      <c r="X32" s="28"/>
      <c r="Y32" s="28"/>
      <c r="Z32" s="28"/>
      <c r="AA32" s="28"/>
      <c r="AB32" s="28"/>
      <c r="AC32" s="28"/>
      <c r="AD32" s="28"/>
      <c r="AE32" s="28"/>
      <c r="AF32" s="28"/>
      <c r="AG32" s="28"/>
      <c r="AH32" s="28"/>
      <c r="AJ32" s="52"/>
      <c r="AK32" s="52"/>
    </row>
    <row r="33" spans="1:37" ht="15" customHeight="1" x14ac:dyDescent="0.2">
      <c r="B33" s="26" t="s">
        <v>38</v>
      </c>
      <c r="C33" s="42"/>
      <c r="D33" s="42"/>
      <c r="E33" s="28">
        <v>39.463000000000001</v>
      </c>
      <c r="F33" s="28">
        <v>30.414000000000001</v>
      </c>
      <c r="G33" s="28">
        <v>18.227</v>
      </c>
      <c r="H33" s="28">
        <v>2.4060000000000001</v>
      </c>
      <c r="I33" s="28">
        <v>-15.65</v>
      </c>
      <c r="J33" s="28">
        <v>-35.643000000000001</v>
      </c>
      <c r="K33" s="28">
        <v>-56.790999999999997</v>
      </c>
      <c r="L33" s="28">
        <v>-85.16</v>
      </c>
      <c r="M33" s="28">
        <v>-117.462</v>
      </c>
      <c r="N33" s="28">
        <v>-152.53399999999999</v>
      </c>
      <c r="O33" s="28">
        <v>-193.21600000000001</v>
      </c>
      <c r="P33" s="28">
        <v>-238.113</v>
      </c>
      <c r="Q33" s="28">
        <v>-87.450999999999993</v>
      </c>
      <c r="R33" s="28">
        <v>-873.93600000000004</v>
      </c>
      <c r="W33" s="28"/>
      <c r="X33" s="28"/>
      <c r="Y33" s="28"/>
      <c r="Z33" s="28"/>
      <c r="AA33" s="28"/>
      <c r="AB33" s="28"/>
      <c r="AC33" s="28"/>
      <c r="AD33" s="28"/>
      <c r="AE33" s="28"/>
      <c r="AF33" s="28"/>
      <c r="AG33" s="28"/>
      <c r="AH33" s="28"/>
      <c r="AJ33" s="52"/>
      <c r="AK33" s="52"/>
    </row>
    <row r="34" spans="1:37" ht="15" customHeight="1" x14ac:dyDescent="0.2">
      <c r="E34" s="28"/>
      <c r="F34" s="28"/>
      <c r="G34" s="28"/>
      <c r="H34" s="28"/>
      <c r="I34" s="28"/>
      <c r="J34" s="28"/>
      <c r="K34" s="28"/>
      <c r="L34" s="28"/>
      <c r="M34" s="28"/>
      <c r="N34" s="28"/>
      <c r="O34" s="28"/>
      <c r="P34" s="28"/>
      <c r="Q34" s="28"/>
      <c r="R34" s="28"/>
      <c r="W34" s="28"/>
      <c r="X34" s="28"/>
      <c r="Y34" s="28"/>
      <c r="Z34" s="28"/>
      <c r="AA34" s="28"/>
      <c r="AB34" s="28"/>
      <c r="AC34" s="28"/>
      <c r="AD34" s="28"/>
      <c r="AE34" s="28"/>
      <c r="AF34" s="28"/>
      <c r="AG34" s="28"/>
      <c r="AH34" s="28"/>
      <c r="AJ34" s="52"/>
      <c r="AK34" s="52"/>
    </row>
    <row r="35" spans="1:37" ht="15" customHeight="1" x14ac:dyDescent="0.2">
      <c r="A35" s="26" t="s">
        <v>37</v>
      </c>
      <c r="B35" s="42"/>
      <c r="C35" s="42"/>
      <c r="D35" s="42"/>
      <c r="E35" s="28">
        <v>11982.576999999999</v>
      </c>
      <c r="F35" s="28">
        <v>12797.465999999999</v>
      </c>
      <c r="G35" s="28">
        <v>13305.298999999999</v>
      </c>
      <c r="H35" s="28">
        <v>13926.835999999999</v>
      </c>
      <c r="I35" s="28">
        <v>14521.41</v>
      </c>
      <c r="J35" s="28">
        <v>15134.566000000001</v>
      </c>
      <c r="K35" s="28">
        <v>15849.794</v>
      </c>
      <c r="L35" s="28">
        <v>16641.54</v>
      </c>
      <c r="M35" s="28">
        <v>17517.652000000002</v>
      </c>
      <c r="N35" s="28">
        <v>18520.077000000001</v>
      </c>
      <c r="O35" s="28">
        <v>19533.545000000002</v>
      </c>
      <c r="P35" s="28">
        <v>20554.113000000001</v>
      </c>
      <c r="Q35" s="37" t="s">
        <v>36</v>
      </c>
      <c r="R35" s="37" t="s">
        <v>36</v>
      </c>
      <c r="W35" s="28"/>
      <c r="X35" s="28"/>
      <c r="Y35" s="28"/>
      <c r="Z35" s="28"/>
      <c r="AA35" s="28"/>
      <c r="AB35" s="28"/>
      <c r="AC35" s="28"/>
      <c r="AD35" s="28"/>
      <c r="AE35" s="28"/>
      <c r="AF35" s="28"/>
      <c r="AG35" s="28"/>
      <c r="AH35" s="28"/>
      <c r="AJ35" s="37"/>
      <c r="AK35" s="37"/>
    </row>
    <row r="36" spans="1:37" ht="15" customHeight="1" x14ac:dyDescent="0.2">
      <c r="E36" s="28"/>
      <c r="F36" s="28"/>
      <c r="G36" s="28"/>
      <c r="H36" s="28"/>
      <c r="I36" s="28"/>
      <c r="J36" s="28"/>
      <c r="K36" s="28"/>
      <c r="L36" s="28"/>
      <c r="M36" s="28"/>
      <c r="N36" s="28"/>
      <c r="O36" s="28"/>
      <c r="P36" s="28"/>
      <c r="Q36" s="28"/>
      <c r="R36" s="28"/>
      <c r="W36" s="28"/>
      <c r="X36" s="28"/>
      <c r="Y36" s="28"/>
      <c r="Z36" s="28"/>
      <c r="AA36" s="28"/>
      <c r="AB36" s="28"/>
      <c r="AC36" s="28"/>
      <c r="AD36" s="28"/>
      <c r="AE36" s="28"/>
      <c r="AF36" s="28"/>
      <c r="AG36" s="28"/>
      <c r="AH36" s="28"/>
    </row>
    <row r="37" spans="1:37" ht="15" customHeight="1" x14ac:dyDescent="0.2">
      <c r="A37" s="26" t="s">
        <v>53</v>
      </c>
      <c r="B37" s="42"/>
      <c r="C37" s="42"/>
      <c r="D37" s="42"/>
      <c r="E37" s="28"/>
      <c r="F37" s="28"/>
      <c r="G37" s="28"/>
      <c r="H37" s="28"/>
      <c r="I37" s="28"/>
      <c r="J37" s="28"/>
      <c r="K37" s="28"/>
      <c r="L37" s="28"/>
      <c r="M37" s="28"/>
      <c r="N37" s="28"/>
      <c r="O37" s="28"/>
      <c r="P37" s="28"/>
      <c r="Q37" s="28"/>
      <c r="R37" s="28"/>
      <c r="W37" s="28"/>
      <c r="X37" s="28"/>
      <c r="Y37" s="28"/>
      <c r="Z37" s="28"/>
      <c r="AA37" s="28"/>
      <c r="AB37" s="28"/>
      <c r="AC37" s="28"/>
      <c r="AD37" s="28"/>
      <c r="AE37" s="28"/>
      <c r="AF37" s="28"/>
      <c r="AG37" s="28"/>
      <c r="AH37" s="28"/>
    </row>
    <row r="38" spans="1:37" ht="15" customHeight="1" x14ac:dyDescent="0.2">
      <c r="A38" s="26" t="s">
        <v>52</v>
      </c>
      <c r="B38" s="42"/>
      <c r="C38" s="42"/>
      <c r="D38" s="42"/>
      <c r="E38" s="28">
        <v>16632.375</v>
      </c>
      <c r="F38" s="28">
        <v>17197.465</v>
      </c>
      <c r="G38" s="28">
        <v>17975.238000000001</v>
      </c>
      <c r="H38" s="28">
        <v>18923.713</v>
      </c>
      <c r="I38" s="28">
        <v>19888.805</v>
      </c>
      <c r="J38" s="28">
        <v>20787.945</v>
      </c>
      <c r="K38" s="28">
        <v>21686.37</v>
      </c>
      <c r="L38" s="28">
        <v>22617.855</v>
      </c>
      <c r="M38" s="28">
        <v>23576.648000000001</v>
      </c>
      <c r="N38" s="28">
        <v>24564.832999999999</v>
      </c>
      <c r="O38" s="28">
        <v>25580.994999999999</v>
      </c>
      <c r="P38" s="28">
        <v>26622.473000000002</v>
      </c>
      <c r="Q38" s="28">
        <v>99262.07</v>
      </c>
      <c r="R38" s="28">
        <v>222224.87299999999</v>
      </c>
      <c r="S38" s="56"/>
      <c r="T38" s="55"/>
      <c r="U38" s="55"/>
      <c r="V38" s="54"/>
      <c r="W38" s="53"/>
      <c r="X38" s="53"/>
      <c r="Y38" s="53"/>
      <c r="Z38" s="53"/>
      <c r="AA38" s="53"/>
      <c r="AB38" s="53"/>
      <c r="AC38" s="53"/>
      <c r="AD38" s="53"/>
      <c r="AE38" s="53"/>
      <c r="AF38" s="53"/>
      <c r="AG38" s="53"/>
      <c r="AH38" s="53"/>
      <c r="AJ38" s="52"/>
      <c r="AK38" s="52"/>
    </row>
    <row r="39" spans="1:37" ht="15" customHeight="1" x14ac:dyDescent="0.2">
      <c r="A39" s="35"/>
      <c r="B39" s="35"/>
      <c r="C39" s="35"/>
      <c r="D39" s="35"/>
      <c r="E39" s="51"/>
      <c r="F39" s="51"/>
      <c r="G39" s="51"/>
      <c r="H39" s="51"/>
      <c r="I39" s="51"/>
      <c r="J39" s="51"/>
      <c r="K39" s="51"/>
      <c r="L39" s="51"/>
      <c r="M39" s="51"/>
      <c r="N39" s="51"/>
      <c r="O39" s="51"/>
      <c r="P39" s="51"/>
      <c r="Q39" s="51"/>
      <c r="R39" s="51"/>
      <c r="S39" s="50"/>
      <c r="W39" s="49"/>
      <c r="X39" s="49"/>
      <c r="Y39" s="49"/>
      <c r="Z39" s="49"/>
      <c r="AA39" s="49"/>
      <c r="AB39" s="49"/>
      <c r="AC39" s="49"/>
      <c r="AD39" s="49"/>
      <c r="AE39" s="49"/>
      <c r="AF39" s="49"/>
      <c r="AG39" s="49"/>
      <c r="AH39" s="49"/>
      <c r="AJ39" s="49"/>
      <c r="AK39" s="49"/>
    </row>
    <row r="40" spans="1:37" ht="15" customHeight="1" x14ac:dyDescent="0.25">
      <c r="A40" s="48"/>
      <c r="B40" s="47"/>
      <c r="C40" s="47"/>
      <c r="D40" s="47"/>
      <c r="E40" s="345" t="s">
        <v>51</v>
      </c>
      <c r="F40" s="345"/>
      <c r="G40" s="345"/>
      <c r="H40" s="345"/>
      <c r="I40" s="345"/>
      <c r="J40" s="345"/>
      <c r="K40" s="345"/>
      <c r="L40" s="345"/>
      <c r="M40" s="345"/>
      <c r="N40" s="345"/>
      <c r="O40" s="345"/>
      <c r="P40" s="345"/>
      <c r="Q40" s="345"/>
      <c r="R40" s="345"/>
    </row>
    <row r="41" spans="1:37" ht="15" customHeight="1" x14ac:dyDescent="0.2">
      <c r="A41" s="26" t="s">
        <v>30</v>
      </c>
      <c r="B41" s="42"/>
      <c r="C41" s="42"/>
      <c r="D41" s="42"/>
    </row>
    <row r="42" spans="1:37" ht="15" customHeight="1" x14ac:dyDescent="0.2">
      <c r="B42" s="26" t="s">
        <v>50</v>
      </c>
      <c r="C42" s="42"/>
      <c r="D42" s="42"/>
      <c r="E42" s="27">
        <v>7.915</v>
      </c>
      <c r="F42" s="27">
        <v>8.08</v>
      </c>
      <c r="G42" s="27">
        <v>8.4879999999999995</v>
      </c>
      <c r="H42" s="27">
        <v>8.5739999999999998</v>
      </c>
      <c r="I42" s="27">
        <v>8.7249999999999996</v>
      </c>
      <c r="J42" s="27">
        <v>8.827</v>
      </c>
      <c r="K42" s="27">
        <v>8.9030000000000005</v>
      </c>
      <c r="L42" s="27">
        <v>8.9969999999999999</v>
      </c>
      <c r="M42" s="27">
        <v>9.0839999999999996</v>
      </c>
      <c r="N42" s="27">
        <v>9.1769999999999996</v>
      </c>
      <c r="O42" s="27">
        <v>9.2669999999999995</v>
      </c>
      <c r="P42" s="27">
        <v>9.3640000000000008</v>
      </c>
      <c r="Q42" s="27">
        <v>8.7140000000000004</v>
      </c>
      <c r="R42" s="27">
        <v>8.9749999999999996</v>
      </c>
      <c r="W42" s="38"/>
      <c r="X42" s="38"/>
      <c r="Y42" s="38"/>
      <c r="Z42" s="38"/>
      <c r="AA42" s="38"/>
      <c r="AB42" s="38"/>
      <c r="AC42" s="38"/>
      <c r="AD42" s="38"/>
      <c r="AE42" s="38"/>
      <c r="AF42" s="38"/>
      <c r="AG42" s="38"/>
      <c r="AH42" s="38"/>
      <c r="AJ42" s="38"/>
      <c r="AK42" s="38"/>
    </row>
    <row r="43" spans="1:37" ht="15" customHeight="1" x14ac:dyDescent="0.2">
      <c r="B43" s="26" t="s">
        <v>49</v>
      </c>
      <c r="C43" s="42"/>
      <c r="D43" s="42"/>
      <c r="E43" s="27">
        <v>5.6989999999999998</v>
      </c>
      <c r="F43" s="27">
        <v>5.9539999999999997</v>
      </c>
      <c r="G43" s="27">
        <v>5.923</v>
      </c>
      <c r="H43" s="27">
        <v>5.8209999999999997</v>
      </c>
      <c r="I43" s="27">
        <v>5.7610000000000001</v>
      </c>
      <c r="J43" s="27">
        <v>5.74</v>
      </c>
      <c r="K43" s="27">
        <v>5.7590000000000003</v>
      </c>
      <c r="L43" s="27">
        <v>5.7869999999999999</v>
      </c>
      <c r="M43" s="27">
        <v>5.766</v>
      </c>
      <c r="N43" s="27">
        <v>5.7629999999999999</v>
      </c>
      <c r="O43" s="27">
        <v>5.7569999999999997</v>
      </c>
      <c r="P43" s="27">
        <v>5.7489999999999997</v>
      </c>
      <c r="Q43" s="27">
        <v>5.7969999999999997</v>
      </c>
      <c r="R43" s="27">
        <v>5.7789999999999999</v>
      </c>
      <c r="W43" s="38"/>
      <c r="X43" s="38"/>
      <c r="Y43" s="38"/>
      <c r="Z43" s="38"/>
      <c r="AA43" s="38"/>
      <c r="AB43" s="38"/>
      <c r="AC43" s="38"/>
      <c r="AD43" s="38"/>
      <c r="AE43" s="38"/>
      <c r="AF43" s="38"/>
      <c r="AG43" s="38"/>
      <c r="AH43" s="38"/>
      <c r="AJ43" s="38"/>
      <c r="AK43" s="38"/>
    </row>
    <row r="44" spans="1:37" ht="15" customHeight="1" x14ac:dyDescent="0.2">
      <c r="B44" s="26" t="s">
        <v>48</v>
      </c>
      <c r="C44" s="42"/>
      <c r="D44" s="42"/>
      <c r="E44" s="27">
        <v>1.6439999999999999</v>
      </c>
      <c r="F44" s="27">
        <v>1.829</v>
      </c>
      <c r="G44" s="27">
        <v>2.165</v>
      </c>
      <c r="H44" s="27">
        <v>2.1829999999999998</v>
      </c>
      <c r="I44" s="27">
        <v>2.27</v>
      </c>
      <c r="J44" s="27">
        <v>2.2549999999999999</v>
      </c>
      <c r="K44" s="27">
        <v>2.145</v>
      </c>
      <c r="L44" s="27">
        <v>2.0459999999999998</v>
      </c>
      <c r="M44" s="27">
        <v>1.968</v>
      </c>
      <c r="N44" s="27">
        <v>1.909</v>
      </c>
      <c r="O44" s="27">
        <v>1.8680000000000001</v>
      </c>
      <c r="P44" s="27">
        <v>1.841</v>
      </c>
      <c r="Q44" s="27">
        <v>2.2040000000000002</v>
      </c>
      <c r="R44" s="27">
        <v>2.048</v>
      </c>
      <c r="W44" s="38"/>
      <c r="X44" s="38"/>
      <c r="Y44" s="38"/>
      <c r="Z44" s="38"/>
      <c r="AA44" s="38"/>
      <c r="AB44" s="38"/>
      <c r="AC44" s="38"/>
      <c r="AD44" s="38"/>
      <c r="AE44" s="38"/>
      <c r="AF44" s="38"/>
      <c r="AG44" s="38"/>
      <c r="AH44" s="38"/>
      <c r="AJ44" s="38"/>
      <c r="AK44" s="38"/>
    </row>
    <row r="45" spans="1:37" ht="15" customHeight="1" x14ac:dyDescent="0.2">
      <c r="B45" s="26" t="s">
        <v>47</v>
      </c>
      <c r="C45" s="42"/>
      <c r="D45" s="42"/>
      <c r="E45" s="27">
        <v>1.427</v>
      </c>
      <c r="F45" s="27">
        <v>1.6140000000000001</v>
      </c>
      <c r="G45" s="27">
        <v>1.679</v>
      </c>
      <c r="H45" s="27">
        <v>1.508</v>
      </c>
      <c r="I45" s="27">
        <v>1.367</v>
      </c>
      <c r="J45" s="27">
        <v>1.21</v>
      </c>
      <c r="K45" s="27">
        <v>1.212</v>
      </c>
      <c r="L45" s="27">
        <v>1.2210000000000001</v>
      </c>
      <c r="M45" s="27">
        <v>1.236</v>
      </c>
      <c r="N45" s="27">
        <v>1.2490000000000001</v>
      </c>
      <c r="O45" s="27">
        <v>1.2609999999999999</v>
      </c>
      <c r="P45" s="27">
        <v>1.2629999999999999</v>
      </c>
      <c r="Q45" s="27">
        <v>1.383</v>
      </c>
      <c r="R45" s="27">
        <v>1.3080000000000001</v>
      </c>
      <c r="W45" s="46"/>
      <c r="X45" s="46"/>
      <c r="Y45" s="46"/>
      <c r="Z45" s="46"/>
      <c r="AA45" s="46"/>
      <c r="AB45" s="46"/>
      <c r="AC45" s="46"/>
      <c r="AD45" s="46"/>
      <c r="AE45" s="46"/>
      <c r="AF45" s="46"/>
      <c r="AG45" s="46"/>
      <c r="AH45" s="46"/>
      <c r="AJ45" s="46"/>
      <c r="AK45" s="46"/>
    </row>
    <row r="46" spans="1:37" s="43" customFormat="1" ht="3" customHeight="1" x14ac:dyDescent="0.25">
      <c r="E46" s="45" t="s">
        <v>43</v>
      </c>
      <c r="F46" s="45" t="s">
        <v>43</v>
      </c>
      <c r="G46" s="45" t="s">
        <v>43</v>
      </c>
      <c r="H46" s="45" t="s">
        <v>43</v>
      </c>
      <c r="I46" s="45" t="s">
        <v>43</v>
      </c>
      <c r="J46" s="45" t="s">
        <v>43</v>
      </c>
      <c r="K46" s="45" t="s">
        <v>43</v>
      </c>
      <c r="L46" s="45" t="s">
        <v>43</v>
      </c>
      <c r="M46" s="45" t="s">
        <v>43</v>
      </c>
      <c r="N46" s="45" t="s">
        <v>43</v>
      </c>
      <c r="O46" s="45" t="s">
        <v>43</v>
      </c>
      <c r="P46" s="45" t="s">
        <v>43</v>
      </c>
      <c r="Q46" s="45" t="s">
        <v>43</v>
      </c>
      <c r="R46" s="45" t="s">
        <v>43</v>
      </c>
      <c r="W46" s="44"/>
      <c r="X46" s="44"/>
      <c r="Y46" s="44"/>
      <c r="Z46" s="44"/>
      <c r="AA46" s="44"/>
      <c r="AB46" s="44"/>
      <c r="AC46" s="44"/>
      <c r="AD46" s="44"/>
      <c r="AE46" s="44"/>
      <c r="AF46" s="44"/>
      <c r="AG46" s="44"/>
      <c r="AH46" s="44"/>
      <c r="AJ46" s="44"/>
      <c r="AK46" s="44"/>
    </row>
    <row r="47" spans="1:37" ht="15" customHeight="1" x14ac:dyDescent="0.2">
      <c r="C47" s="26" t="s">
        <v>42</v>
      </c>
      <c r="D47" s="42"/>
      <c r="E47" s="27">
        <v>16.684999999999999</v>
      </c>
      <c r="F47" s="27">
        <v>17.478000000000002</v>
      </c>
      <c r="G47" s="27">
        <v>18.254000000000001</v>
      </c>
      <c r="H47" s="27">
        <v>18.085999999999999</v>
      </c>
      <c r="I47" s="27">
        <v>18.123999999999999</v>
      </c>
      <c r="J47" s="27">
        <v>18.030999999999999</v>
      </c>
      <c r="K47" s="27">
        <v>18.02</v>
      </c>
      <c r="L47" s="27">
        <v>18.050999999999998</v>
      </c>
      <c r="M47" s="27">
        <v>18.053999999999998</v>
      </c>
      <c r="N47" s="27">
        <v>18.097000000000001</v>
      </c>
      <c r="O47" s="27">
        <v>18.154</v>
      </c>
      <c r="P47" s="27">
        <v>18.218</v>
      </c>
      <c r="Q47" s="27">
        <v>18.097999999999999</v>
      </c>
      <c r="R47" s="27">
        <v>18.109000000000002</v>
      </c>
      <c r="W47" s="38"/>
      <c r="X47" s="38"/>
      <c r="Y47" s="38"/>
      <c r="Z47" s="38"/>
      <c r="AA47" s="38"/>
      <c r="AB47" s="38"/>
      <c r="AC47" s="38"/>
      <c r="AD47" s="38"/>
      <c r="AE47" s="38"/>
      <c r="AF47" s="38"/>
      <c r="AG47" s="38"/>
      <c r="AH47" s="38"/>
      <c r="AJ47" s="38"/>
      <c r="AK47" s="38"/>
    </row>
    <row r="48" spans="1:37" ht="15" customHeight="1" x14ac:dyDescent="0.2">
      <c r="D48" s="26" t="s">
        <v>41</v>
      </c>
      <c r="E48" s="27">
        <v>12.637</v>
      </c>
      <c r="F48" s="27">
        <v>13.196999999999999</v>
      </c>
      <c r="G48" s="27">
        <v>13.987</v>
      </c>
      <c r="H48" s="27">
        <v>13.875999999999999</v>
      </c>
      <c r="I48" s="27">
        <v>13.95</v>
      </c>
      <c r="J48" s="27">
        <v>13.862</v>
      </c>
      <c r="K48" s="27">
        <v>13.855</v>
      </c>
      <c r="L48" s="27">
        <v>13.896000000000001</v>
      </c>
      <c r="M48" s="27">
        <v>13.911</v>
      </c>
      <c r="N48" s="27">
        <v>13.964</v>
      </c>
      <c r="O48" s="27">
        <v>14.032</v>
      </c>
      <c r="P48" s="27">
        <v>14.105</v>
      </c>
      <c r="Q48" s="27">
        <v>13.903</v>
      </c>
      <c r="R48" s="27">
        <v>13.949</v>
      </c>
      <c r="W48" s="38"/>
      <c r="X48" s="38"/>
      <c r="Y48" s="38"/>
      <c r="Z48" s="38"/>
      <c r="AA48" s="38"/>
      <c r="AB48" s="38"/>
      <c r="AC48" s="38"/>
      <c r="AD48" s="38"/>
      <c r="AE48" s="38"/>
      <c r="AF48" s="38"/>
      <c r="AG48" s="38"/>
      <c r="AH48" s="38"/>
      <c r="AJ48" s="38"/>
      <c r="AK48" s="38"/>
    </row>
    <row r="49" spans="1:37" ht="15" customHeight="1" x14ac:dyDescent="0.2">
      <c r="D49" s="26" t="s">
        <v>38</v>
      </c>
      <c r="E49" s="27">
        <v>4.048</v>
      </c>
      <c r="F49" s="27">
        <v>4.28</v>
      </c>
      <c r="G49" s="27">
        <v>4.266</v>
      </c>
      <c r="H49" s="27">
        <v>4.21</v>
      </c>
      <c r="I49" s="27">
        <v>4.1740000000000004</v>
      </c>
      <c r="J49" s="27">
        <v>4.1689999999999996</v>
      </c>
      <c r="K49" s="27">
        <v>4.165</v>
      </c>
      <c r="L49" s="27">
        <v>4.1550000000000002</v>
      </c>
      <c r="M49" s="27">
        <v>4.1440000000000001</v>
      </c>
      <c r="N49" s="27">
        <v>4.133</v>
      </c>
      <c r="O49" s="27">
        <v>4.1219999999999999</v>
      </c>
      <c r="P49" s="27">
        <v>4.1130000000000004</v>
      </c>
      <c r="Q49" s="27">
        <v>4.1950000000000003</v>
      </c>
      <c r="R49" s="27">
        <v>4.16</v>
      </c>
      <c r="W49" s="38"/>
      <c r="X49" s="38"/>
      <c r="Y49" s="38"/>
      <c r="Z49" s="38"/>
      <c r="AA49" s="38"/>
      <c r="AB49" s="38"/>
      <c r="AC49" s="38"/>
      <c r="AD49" s="38"/>
      <c r="AE49" s="38"/>
      <c r="AF49" s="38"/>
      <c r="AG49" s="38"/>
      <c r="AH49" s="38"/>
      <c r="AJ49" s="38"/>
      <c r="AK49" s="38"/>
    </row>
    <row r="50" spans="1:37" ht="15" customHeight="1" x14ac:dyDescent="0.2">
      <c r="E50" s="38"/>
      <c r="F50" s="38"/>
      <c r="G50" s="38"/>
      <c r="H50" s="38"/>
      <c r="I50" s="38"/>
      <c r="J50" s="38"/>
      <c r="K50" s="38"/>
      <c r="L50" s="38"/>
      <c r="M50" s="38"/>
      <c r="N50" s="38"/>
      <c r="O50" s="38"/>
      <c r="P50" s="38"/>
      <c r="Q50" s="38"/>
      <c r="R50" s="38"/>
      <c r="W50" s="38"/>
      <c r="X50" s="38"/>
      <c r="Y50" s="38"/>
      <c r="Z50" s="38"/>
      <c r="AA50" s="38"/>
      <c r="AB50" s="38"/>
      <c r="AC50" s="38"/>
      <c r="AD50" s="38"/>
      <c r="AE50" s="38"/>
      <c r="AF50" s="38"/>
      <c r="AG50" s="38"/>
      <c r="AH50" s="38"/>
      <c r="AJ50" s="38"/>
      <c r="AK50" s="38"/>
    </row>
    <row r="51" spans="1:37" ht="15" customHeight="1" x14ac:dyDescent="0.2">
      <c r="A51" s="26" t="s">
        <v>31</v>
      </c>
      <c r="B51" s="42"/>
      <c r="C51" s="42"/>
      <c r="D51" s="42"/>
      <c r="E51" s="38"/>
      <c r="F51" s="38"/>
      <c r="G51" s="38"/>
      <c r="H51" s="38"/>
      <c r="I51" s="38"/>
      <c r="J51" s="38"/>
      <c r="K51" s="38"/>
      <c r="L51" s="38"/>
      <c r="M51" s="38"/>
      <c r="N51" s="38"/>
      <c r="O51" s="38"/>
      <c r="P51" s="38"/>
      <c r="Q51" s="38"/>
      <c r="R51" s="38"/>
      <c r="W51" s="38"/>
      <c r="X51" s="38"/>
      <c r="Y51" s="38"/>
      <c r="Z51" s="38"/>
      <c r="AA51" s="38"/>
      <c r="AB51" s="38"/>
      <c r="AC51" s="38"/>
      <c r="AD51" s="38"/>
      <c r="AE51" s="38"/>
      <c r="AF51" s="38"/>
      <c r="AG51" s="38"/>
      <c r="AH51" s="38"/>
      <c r="AJ51" s="38"/>
      <c r="AK51" s="38"/>
    </row>
    <row r="52" spans="1:37" ht="15" customHeight="1" x14ac:dyDescent="0.2">
      <c r="B52" s="26" t="s">
        <v>46</v>
      </c>
      <c r="C52" s="42"/>
      <c r="D52" s="42"/>
      <c r="E52" s="27">
        <v>12.215</v>
      </c>
      <c r="F52" s="27">
        <v>12.272</v>
      </c>
      <c r="G52" s="27">
        <v>12.861000000000001</v>
      </c>
      <c r="H52" s="27">
        <v>13.21</v>
      </c>
      <c r="I52" s="27">
        <v>13.076000000000001</v>
      </c>
      <c r="J52" s="27">
        <v>12.933999999999999</v>
      </c>
      <c r="K52" s="27">
        <v>13.095000000000001</v>
      </c>
      <c r="L52" s="27">
        <v>13.215999999999999</v>
      </c>
      <c r="M52" s="27">
        <v>13.397</v>
      </c>
      <c r="N52" s="27">
        <v>13.753</v>
      </c>
      <c r="O52" s="27">
        <v>13.696</v>
      </c>
      <c r="P52" s="27">
        <v>13.648999999999999</v>
      </c>
      <c r="Q52" s="27">
        <v>13.037000000000001</v>
      </c>
      <c r="R52" s="27">
        <v>13.321999999999999</v>
      </c>
      <c r="W52" s="38"/>
      <c r="X52" s="38"/>
      <c r="Y52" s="38"/>
      <c r="Z52" s="38"/>
      <c r="AA52" s="38"/>
      <c r="AB52" s="38"/>
      <c r="AC52" s="38"/>
      <c r="AD52" s="38"/>
      <c r="AE52" s="38"/>
      <c r="AF52" s="38"/>
      <c r="AG52" s="38"/>
      <c r="AH52" s="38"/>
      <c r="AJ52" s="38"/>
      <c r="AK52" s="38"/>
    </row>
    <row r="53" spans="1:37" ht="15" customHeight="1" x14ac:dyDescent="0.2">
      <c r="B53" s="26" t="s">
        <v>45</v>
      </c>
      <c r="C53" s="42"/>
      <c r="D53" s="42"/>
      <c r="E53" s="27">
        <v>7.2270000000000003</v>
      </c>
      <c r="F53" s="27">
        <v>6.8040000000000003</v>
      </c>
      <c r="G53" s="27">
        <v>6.6070000000000002</v>
      </c>
      <c r="H53" s="27">
        <v>6.2990000000000004</v>
      </c>
      <c r="I53" s="27">
        <v>6.0060000000000002</v>
      </c>
      <c r="J53" s="27">
        <v>5.8109999999999999</v>
      </c>
      <c r="K53" s="27">
        <v>5.7030000000000003</v>
      </c>
      <c r="L53" s="27">
        <v>5.5880000000000001</v>
      </c>
      <c r="M53" s="27">
        <v>5.476</v>
      </c>
      <c r="N53" s="27">
        <v>5.3970000000000002</v>
      </c>
      <c r="O53" s="27">
        <v>5.2839999999999998</v>
      </c>
      <c r="P53" s="27">
        <v>5.1719999999999997</v>
      </c>
      <c r="Q53" s="27">
        <v>6.0629999999999997</v>
      </c>
      <c r="R53" s="27">
        <v>5.6829999999999998</v>
      </c>
      <c r="W53" s="38"/>
      <c r="X53" s="38"/>
      <c r="Y53" s="38"/>
      <c r="Z53" s="38"/>
      <c r="AA53" s="38"/>
      <c r="AB53" s="38"/>
      <c r="AC53" s="38"/>
      <c r="AD53" s="38"/>
      <c r="AE53" s="38"/>
      <c r="AF53" s="38"/>
      <c r="AG53" s="38"/>
      <c r="AH53" s="38"/>
      <c r="AJ53" s="38"/>
      <c r="AK53" s="38"/>
    </row>
    <row r="54" spans="1:37" ht="15" customHeight="1" x14ac:dyDescent="0.2">
      <c r="B54" s="26" t="s">
        <v>44</v>
      </c>
      <c r="C54" s="42"/>
      <c r="D54" s="42"/>
      <c r="E54" s="27">
        <v>1.3280000000000001</v>
      </c>
      <c r="F54" s="27">
        <v>1.3440000000000001</v>
      </c>
      <c r="G54" s="27">
        <v>1.395</v>
      </c>
      <c r="H54" s="27">
        <v>1.5169999999999999</v>
      </c>
      <c r="I54" s="27">
        <v>1.7090000000000001</v>
      </c>
      <c r="J54" s="27">
        <v>1.98</v>
      </c>
      <c r="K54" s="27">
        <v>2.2709999999999999</v>
      </c>
      <c r="L54" s="27">
        <v>2.5049999999999999</v>
      </c>
      <c r="M54" s="27">
        <v>2.6589999999999998</v>
      </c>
      <c r="N54" s="27">
        <v>2.7959999999999998</v>
      </c>
      <c r="O54" s="27">
        <v>2.915</v>
      </c>
      <c r="P54" s="27">
        <v>3.0019999999999998</v>
      </c>
      <c r="Q54" s="27">
        <v>1.7949999999999999</v>
      </c>
      <c r="R54" s="27">
        <v>2.343</v>
      </c>
      <c r="W54" s="38"/>
      <c r="X54" s="38"/>
      <c r="Y54" s="38"/>
      <c r="Z54" s="38"/>
      <c r="AA54" s="38"/>
      <c r="AB54" s="38"/>
      <c r="AC54" s="38"/>
      <c r="AD54" s="38"/>
      <c r="AE54" s="38"/>
      <c r="AF54" s="38"/>
      <c r="AG54" s="38"/>
      <c r="AH54" s="38"/>
      <c r="AJ54" s="46"/>
      <c r="AK54" s="46"/>
    </row>
    <row r="55" spans="1:37" s="43" customFormat="1" ht="3" customHeight="1" x14ac:dyDescent="0.25">
      <c r="E55" s="45" t="s">
        <v>43</v>
      </c>
      <c r="F55" s="45" t="s">
        <v>43</v>
      </c>
      <c r="G55" s="45" t="s">
        <v>43</v>
      </c>
      <c r="H55" s="45" t="s">
        <v>43</v>
      </c>
      <c r="I55" s="45" t="s">
        <v>43</v>
      </c>
      <c r="J55" s="45" t="s">
        <v>43</v>
      </c>
      <c r="K55" s="45" t="s">
        <v>43</v>
      </c>
      <c r="L55" s="45" t="s">
        <v>43</v>
      </c>
      <c r="M55" s="45" t="s">
        <v>43</v>
      </c>
      <c r="N55" s="45" t="s">
        <v>43</v>
      </c>
      <c r="O55" s="45" t="s">
        <v>43</v>
      </c>
      <c r="P55" s="45" t="s">
        <v>43</v>
      </c>
      <c r="Q55" s="45" t="s">
        <v>43</v>
      </c>
      <c r="R55" s="45" t="s">
        <v>43</v>
      </c>
      <c r="W55" s="44"/>
      <c r="X55" s="44"/>
      <c r="Y55" s="44"/>
      <c r="Z55" s="44"/>
      <c r="AA55" s="44"/>
      <c r="AB55" s="44"/>
      <c r="AC55" s="44"/>
      <c r="AD55" s="44"/>
      <c r="AE55" s="44"/>
      <c r="AF55" s="44"/>
      <c r="AG55" s="44"/>
      <c r="AH55" s="44"/>
      <c r="AJ55" s="44"/>
      <c r="AK55" s="44"/>
    </row>
    <row r="56" spans="1:37" ht="15" customHeight="1" x14ac:dyDescent="0.2">
      <c r="C56" s="26" t="s">
        <v>42</v>
      </c>
      <c r="D56" s="42"/>
      <c r="E56" s="27">
        <v>20.77</v>
      </c>
      <c r="F56" s="27">
        <v>20.420000000000002</v>
      </c>
      <c r="G56" s="27">
        <v>20.863</v>
      </c>
      <c r="H56" s="27">
        <v>21.024999999999999</v>
      </c>
      <c r="I56" s="27">
        <v>20.79</v>
      </c>
      <c r="J56" s="27">
        <v>20.725000000000001</v>
      </c>
      <c r="K56" s="27">
        <v>21.068000000000001</v>
      </c>
      <c r="L56" s="27">
        <v>21.309000000000001</v>
      </c>
      <c r="M56" s="27">
        <v>21.532</v>
      </c>
      <c r="N56" s="27">
        <v>21.946000000000002</v>
      </c>
      <c r="O56" s="27">
        <v>21.895</v>
      </c>
      <c r="P56" s="27">
        <v>21.823</v>
      </c>
      <c r="Q56" s="27">
        <v>20.895</v>
      </c>
      <c r="R56" s="27">
        <v>21.347000000000001</v>
      </c>
      <c r="W56" s="38"/>
      <c r="X56" s="38"/>
      <c r="Y56" s="38"/>
      <c r="Z56" s="38"/>
      <c r="AA56" s="38"/>
      <c r="AB56" s="38"/>
      <c r="AC56" s="38"/>
      <c r="AD56" s="38"/>
      <c r="AE56" s="38"/>
      <c r="AF56" s="38"/>
      <c r="AG56" s="38"/>
      <c r="AH56" s="38"/>
      <c r="AJ56" s="38"/>
      <c r="AK56" s="38"/>
    </row>
    <row r="57" spans="1:37" ht="15" customHeight="1" x14ac:dyDescent="0.2">
      <c r="D57" s="26" t="s">
        <v>41</v>
      </c>
      <c r="E57" s="27">
        <v>16.96</v>
      </c>
      <c r="F57" s="27">
        <v>16.317</v>
      </c>
      <c r="G57" s="27">
        <v>16.698</v>
      </c>
      <c r="H57" s="27">
        <v>16.827999999999999</v>
      </c>
      <c r="I57" s="27">
        <v>16.536999999999999</v>
      </c>
      <c r="J57" s="27">
        <v>16.385000000000002</v>
      </c>
      <c r="K57" s="27">
        <v>16.641999999999999</v>
      </c>
      <c r="L57" s="27">
        <v>16.777000000000001</v>
      </c>
      <c r="M57" s="27">
        <v>16.89</v>
      </c>
      <c r="N57" s="27">
        <v>17.192</v>
      </c>
      <c r="O57" s="27">
        <v>17.018000000000001</v>
      </c>
      <c r="P57" s="27">
        <v>16.815999999999999</v>
      </c>
      <c r="Q57" s="27">
        <v>16.613</v>
      </c>
      <c r="R57" s="27">
        <v>16.794</v>
      </c>
      <c r="W57" s="38"/>
      <c r="X57" s="38"/>
      <c r="Y57" s="38"/>
      <c r="Z57" s="38"/>
      <c r="AA57" s="38"/>
      <c r="AB57" s="38"/>
      <c r="AC57" s="38"/>
      <c r="AD57" s="38"/>
      <c r="AE57" s="38"/>
      <c r="AF57" s="38"/>
      <c r="AG57" s="38"/>
      <c r="AH57" s="38"/>
      <c r="AJ57" s="38"/>
      <c r="AK57" s="38"/>
    </row>
    <row r="58" spans="1:37" ht="15" customHeight="1" x14ac:dyDescent="0.2">
      <c r="D58" s="26" t="s">
        <v>38</v>
      </c>
      <c r="E58" s="27">
        <v>3.8109999999999999</v>
      </c>
      <c r="F58" s="27">
        <v>4.1029999999999998</v>
      </c>
      <c r="G58" s="27">
        <v>4.165</v>
      </c>
      <c r="H58" s="27">
        <v>4.1980000000000004</v>
      </c>
      <c r="I58" s="27">
        <v>4.2530000000000001</v>
      </c>
      <c r="J58" s="27">
        <v>4.3410000000000002</v>
      </c>
      <c r="K58" s="27">
        <v>4.4269999999999996</v>
      </c>
      <c r="L58" s="27">
        <v>4.532</v>
      </c>
      <c r="M58" s="27">
        <v>4.6420000000000003</v>
      </c>
      <c r="N58" s="27">
        <v>4.7539999999999996</v>
      </c>
      <c r="O58" s="27">
        <v>4.8780000000000001</v>
      </c>
      <c r="P58" s="27">
        <v>5.008</v>
      </c>
      <c r="Q58" s="27">
        <v>4.2830000000000004</v>
      </c>
      <c r="R58" s="27">
        <v>4.5540000000000003</v>
      </c>
      <c r="W58" s="38"/>
      <c r="X58" s="38"/>
      <c r="Y58" s="38"/>
      <c r="Z58" s="38"/>
      <c r="AA58" s="38"/>
      <c r="AB58" s="38"/>
      <c r="AC58" s="38"/>
      <c r="AD58" s="38"/>
      <c r="AE58" s="38"/>
      <c r="AF58" s="38"/>
      <c r="AG58" s="38"/>
      <c r="AH58" s="38"/>
      <c r="AJ58" s="38"/>
      <c r="AK58" s="38"/>
    </row>
    <row r="59" spans="1:37" ht="15" customHeight="1" x14ac:dyDescent="0.2">
      <c r="E59" s="38"/>
      <c r="F59" s="38"/>
      <c r="G59" s="38"/>
      <c r="H59" s="38"/>
      <c r="I59" s="38"/>
      <c r="J59" s="38"/>
      <c r="K59" s="38"/>
      <c r="L59" s="38"/>
      <c r="M59" s="38"/>
      <c r="N59" s="38"/>
      <c r="O59" s="38"/>
      <c r="P59" s="38"/>
      <c r="Q59" s="38"/>
      <c r="R59" s="38"/>
      <c r="W59" s="38"/>
      <c r="X59" s="38"/>
      <c r="Y59" s="38"/>
      <c r="Z59" s="38"/>
      <c r="AA59" s="38"/>
      <c r="AB59" s="38"/>
      <c r="AC59" s="38"/>
      <c r="AD59" s="38"/>
      <c r="AE59" s="38"/>
      <c r="AF59" s="38"/>
      <c r="AG59" s="38"/>
      <c r="AH59" s="38"/>
      <c r="AJ59" s="38"/>
      <c r="AK59" s="38"/>
    </row>
    <row r="60" spans="1:37" ht="15" customHeight="1" x14ac:dyDescent="0.2">
      <c r="A60" s="26" t="s">
        <v>40</v>
      </c>
      <c r="B60" s="42"/>
      <c r="C60" s="42"/>
      <c r="D60" s="42"/>
      <c r="E60" s="27">
        <v>-4.085</v>
      </c>
      <c r="F60" s="27">
        <v>-2.9430000000000001</v>
      </c>
      <c r="G60" s="27">
        <v>-2.609</v>
      </c>
      <c r="H60" s="27">
        <v>-2.9390000000000001</v>
      </c>
      <c r="I60" s="27">
        <v>-2.6659999999999999</v>
      </c>
      <c r="J60" s="27">
        <v>-2.694</v>
      </c>
      <c r="K60" s="27">
        <v>-3.0489999999999999</v>
      </c>
      <c r="L60" s="27">
        <v>-3.258</v>
      </c>
      <c r="M60" s="27">
        <v>-3.4780000000000002</v>
      </c>
      <c r="N60" s="27">
        <v>-3.8490000000000002</v>
      </c>
      <c r="O60" s="27">
        <v>-3.7410000000000001</v>
      </c>
      <c r="P60" s="27">
        <v>-3.605</v>
      </c>
      <c r="Q60" s="27">
        <v>-2.7970000000000002</v>
      </c>
      <c r="R60" s="27">
        <v>-3.238</v>
      </c>
      <c r="W60" s="38"/>
      <c r="X60" s="38"/>
      <c r="Y60" s="38"/>
      <c r="Z60" s="38"/>
      <c r="AA60" s="38"/>
      <c r="AB60" s="38"/>
      <c r="AC60" s="38"/>
      <c r="AD60" s="38"/>
      <c r="AE60" s="38"/>
      <c r="AF60" s="38"/>
      <c r="AG60" s="38"/>
      <c r="AH60" s="38"/>
      <c r="AJ60" s="38"/>
      <c r="AK60" s="38"/>
    </row>
    <row r="61" spans="1:37" ht="15" customHeight="1" x14ac:dyDescent="0.2">
      <c r="B61" s="26" t="s">
        <v>39</v>
      </c>
      <c r="C61" s="42"/>
      <c r="D61" s="42"/>
      <c r="E61" s="27">
        <v>-4.3230000000000004</v>
      </c>
      <c r="F61" s="27">
        <v>-3.12</v>
      </c>
      <c r="G61" s="27">
        <v>-2.7109999999999999</v>
      </c>
      <c r="H61" s="27">
        <v>-2.952</v>
      </c>
      <c r="I61" s="27">
        <v>-2.5870000000000002</v>
      </c>
      <c r="J61" s="27">
        <v>-2.5219999999999998</v>
      </c>
      <c r="K61" s="27">
        <v>-2.7869999999999999</v>
      </c>
      <c r="L61" s="27">
        <v>-2.8809999999999998</v>
      </c>
      <c r="M61" s="27">
        <v>-2.9790000000000001</v>
      </c>
      <c r="N61" s="27">
        <v>-3.2280000000000002</v>
      </c>
      <c r="O61" s="27">
        <v>-2.9860000000000002</v>
      </c>
      <c r="P61" s="27">
        <v>-2.7109999999999999</v>
      </c>
      <c r="Q61" s="27">
        <v>-2.7090000000000001</v>
      </c>
      <c r="R61" s="27">
        <v>-2.8450000000000002</v>
      </c>
      <c r="W61" s="38"/>
      <c r="X61" s="38"/>
      <c r="Y61" s="38"/>
      <c r="Z61" s="38"/>
      <c r="AA61" s="38"/>
      <c r="AB61" s="38"/>
      <c r="AC61" s="38"/>
      <c r="AD61" s="38"/>
      <c r="AE61" s="38"/>
      <c r="AF61" s="38"/>
      <c r="AG61" s="38"/>
      <c r="AH61" s="38"/>
      <c r="AJ61" s="38"/>
      <c r="AK61" s="38"/>
    </row>
    <row r="62" spans="1:37" ht="15" customHeight="1" x14ac:dyDescent="0.2">
      <c r="B62" s="26" t="s">
        <v>38</v>
      </c>
      <c r="C62" s="42"/>
      <c r="D62" s="42"/>
      <c r="E62" s="27">
        <v>0.23699999999999999</v>
      </c>
      <c r="F62" s="27">
        <v>0.17699999999999999</v>
      </c>
      <c r="G62" s="27">
        <v>0.10100000000000001</v>
      </c>
      <c r="H62" s="27">
        <v>1.2999999999999999E-2</v>
      </c>
      <c r="I62" s="27">
        <v>-7.9000000000000001E-2</v>
      </c>
      <c r="J62" s="27">
        <v>-0.17100000000000001</v>
      </c>
      <c r="K62" s="27">
        <v>-0.26200000000000001</v>
      </c>
      <c r="L62" s="27">
        <v>-0.377</v>
      </c>
      <c r="M62" s="27">
        <v>-0.498</v>
      </c>
      <c r="N62" s="27">
        <v>-0.621</v>
      </c>
      <c r="O62" s="27">
        <v>-0.755</v>
      </c>
      <c r="P62" s="27">
        <v>-0.89400000000000002</v>
      </c>
      <c r="Q62" s="27">
        <v>-8.7999999999999995E-2</v>
      </c>
      <c r="R62" s="27">
        <v>-0.39300000000000002</v>
      </c>
      <c r="W62" s="38"/>
      <c r="X62" s="38"/>
      <c r="Y62" s="38"/>
      <c r="Z62" s="38"/>
      <c r="AA62" s="38"/>
      <c r="AB62" s="38"/>
      <c r="AC62" s="38"/>
      <c r="AD62" s="38"/>
      <c r="AE62" s="38"/>
      <c r="AF62" s="38"/>
      <c r="AG62" s="38"/>
      <c r="AH62" s="38"/>
      <c r="AJ62" s="38"/>
      <c r="AK62" s="38"/>
    </row>
    <row r="63" spans="1:37" ht="15" customHeight="1" x14ac:dyDescent="0.2">
      <c r="E63" s="27"/>
      <c r="F63" s="27"/>
      <c r="G63" s="27"/>
      <c r="H63" s="27"/>
      <c r="I63" s="27"/>
      <c r="J63" s="27"/>
      <c r="K63" s="27"/>
      <c r="L63" s="27"/>
      <c r="M63" s="27"/>
      <c r="N63" s="27"/>
      <c r="O63" s="27"/>
      <c r="P63" s="27"/>
      <c r="Q63" s="27"/>
      <c r="R63" s="27"/>
      <c r="W63" s="38"/>
      <c r="X63" s="38"/>
      <c r="Y63" s="38"/>
      <c r="Z63" s="38"/>
      <c r="AA63" s="38"/>
      <c r="AB63" s="38"/>
      <c r="AC63" s="38"/>
      <c r="AD63" s="38"/>
      <c r="AE63" s="38"/>
      <c r="AF63" s="38"/>
      <c r="AG63" s="38"/>
      <c r="AH63" s="38"/>
      <c r="AJ63" s="38"/>
      <c r="AK63" s="38"/>
    </row>
    <row r="64" spans="1:37" ht="15" customHeight="1" x14ac:dyDescent="0.2">
      <c r="A64" s="32" t="s">
        <v>37</v>
      </c>
      <c r="B64" s="41"/>
      <c r="C64" s="41"/>
      <c r="D64" s="41"/>
      <c r="E64" s="40">
        <v>72.043999999999997</v>
      </c>
      <c r="F64" s="40">
        <v>74.415000000000006</v>
      </c>
      <c r="G64" s="40">
        <v>74.02</v>
      </c>
      <c r="H64" s="40">
        <v>73.594999999999999</v>
      </c>
      <c r="I64" s="40">
        <v>73.013000000000005</v>
      </c>
      <c r="J64" s="40">
        <v>72.805000000000007</v>
      </c>
      <c r="K64" s="40">
        <v>73.085999999999999</v>
      </c>
      <c r="L64" s="40">
        <v>73.576999999999998</v>
      </c>
      <c r="M64" s="40">
        <v>74.301000000000002</v>
      </c>
      <c r="N64" s="40">
        <v>75.393000000000001</v>
      </c>
      <c r="O64" s="40">
        <v>76.36</v>
      </c>
      <c r="P64" s="40">
        <v>77.206000000000003</v>
      </c>
      <c r="Q64" s="39" t="s">
        <v>36</v>
      </c>
      <c r="R64" s="39" t="s">
        <v>36</v>
      </c>
      <c r="W64" s="38"/>
      <c r="X64" s="38"/>
      <c r="Y64" s="38"/>
      <c r="Z64" s="38"/>
      <c r="AA64" s="38"/>
      <c r="AB64" s="38"/>
      <c r="AC64" s="38"/>
      <c r="AD64" s="38"/>
      <c r="AE64" s="38"/>
      <c r="AF64" s="38"/>
      <c r="AG64" s="38"/>
      <c r="AH64" s="38"/>
      <c r="AJ64" s="37"/>
      <c r="AK64" s="37"/>
    </row>
    <row r="66" spans="1:37" ht="15" customHeight="1" x14ac:dyDescent="0.2">
      <c r="A66" s="347" t="s">
        <v>1</v>
      </c>
      <c r="B66" s="348"/>
      <c r="C66" s="348"/>
      <c r="D66" s="348"/>
      <c r="E66" s="348"/>
      <c r="F66" s="348"/>
      <c r="G66" s="348"/>
      <c r="H66" s="348"/>
      <c r="I66" s="348"/>
      <c r="J66" s="348"/>
      <c r="K66" s="348"/>
      <c r="L66" s="348"/>
      <c r="M66" s="348"/>
      <c r="N66" s="348"/>
      <c r="O66" s="348"/>
      <c r="P66" s="348"/>
      <c r="Q66" s="348"/>
      <c r="R66" s="348"/>
    </row>
    <row r="68" spans="1:37" ht="15" customHeight="1" x14ac:dyDescent="0.2">
      <c r="A68" s="347" t="s">
        <v>35</v>
      </c>
      <c r="B68" s="348"/>
      <c r="C68" s="348"/>
      <c r="D68" s="348"/>
      <c r="E68" s="348"/>
      <c r="F68" s="348"/>
      <c r="G68" s="348"/>
      <c r="H68" s="348"/>
      <c r="I68" s="348"/>
      <c r="J68" s="348"/>
      <c r="K68" s="348"/>
      <c r="L68" s="348"/>
      <c r="M68" s="348"/>
      <c r="N68" s="348"/>
      <c r="O68" s="348"/>
      <c r="P68" s="348"/>
      <c r="Q68" s="348"/>
      <c r="R68" s="348"/>
    </row>
    <row r="69" spans="1:37" s="35" customFormat="1" ht="15" customHeight="1" x14ac:dyDescent="0.2">
      <c r="D69" s="36"/>
      <c r="E69" s="36"/>
      <c r="F69" s="36"/>
      <c r="G69" s="36"/>
      <c r="H69" s="36"/>
      <c r="I69" s="36"/>
      <c r="J69" s="36"/>
      <c r="K69" s="36"/>
      <c r="L69" s="36"/>
      <c r="M69" s="36"/>
      <c r="N69" s="36"/>
      <c r="O69" s="36"/>
      <c r="P69" s="36"/>
      <c r="Q69" s="36"/>
      <c r="R69" s="36"/>
      <c r="V69" s="36"/>
      <c r="W69" s="36"/>
      <c r="X69" s="36"/>
      <c r="Y69" s="36"/>
      <c r="Z69" s="36"/>
      <c r="AA69" s="36"/>
      <c r="AB69" s="36"/>
      <c r="AC69" s="36"/>
      <c r="AD69" s="36"/>
      <c r="AE69" s="36"/>
      <c r="AF69" s="36"/>
      <c r="AG69" s="36"/>
      <c r="AH69" s="36"/>
      <c r="AI69" s="36"/>
      <c r="AJ69" s="36"/>
      <c r="AK69" s="36"/>
    </row>
    <row r="70" spans="1:37" ht="15" customHeight="1" x14ac:dyDescent="0.2">
      <c r="A70" s="347" t="s">
        <v>34</v>
      </c>
      <c r="B70" s="347"/>
      <c r="C70" s="347"/>
      <c r="D70" s="347"/>
      <c r="E70" s="347"/>
      <c r="F70" s="347"/>
      <c r="G70" s="347"/>
      <c r="H70" s="347"/>
      <c r="I70" s="347"/>
      <c r="J70" s="347"/>
      <c r="K70" s="347"/>
      <c r="L70" s="347"/>
      <c r="M70" s="347"/>
      <c r="N70" s="347"/>
      <c r="O70" s="347"/>
      <c r="P70" s="347"/>
      <c r="Q70" s="347"/>
      <c r="R70" s="347"/>
      <c r="S70" s="34"/>
      <c r="V70" s="33"/>
      <c r="W70" s="33"/>
      <c r="X70" s="33"/>
      <c r="Y70" s="33"/>
      <c r="Z70" s="33"/>
      <c r="AA70" s="33"/>
      <c r="AB70" s="33"/>
      <c r="AC70" s="33"/>
      <c r="AD70" s="33"/>
      <c r="AE70" s="33"/>
      <c r="AF70" s="33"/>
      <c r="AG70" s="33"/>
      <c r="AH70" s="33"/>
      <c r="AI70" s="33"/>
      <c r="AJ70" s="33"/>
      <c r="AK70" s="33"/>
    </row>
    <row r="71" spans="1:37" ht="15" customHeight="1" x14ac:dyDescent="0.2">
      <c r="A71" s="32"/>
      <c r="B71" s="32"/>
      <c r="C71" s="32"/>
      <c r="D71" s="32"/>
      <c r="E71" s="32"/>
      <c r="F71" s="32"/>
      <c r="G71" s="32"/>
      <c r="H71" s="32"/>
      <c r="I71" s="32"/>
      <c r="J71" s="32"/>
      <c r="K71" s="32"/>
      <c r="L71" s="32"/>
      <c r="M71" s="32"/>
      <c r="N71" s="32"/>
      <c r="O71" s="32"/>
      <c r="P71" s="32"/>
      <c r="Q71" s="32"/>
      <c r="R71" s="32"/>
    </row>
    <row r="74" spans="1:37" ht="15" customHeight="1" x14ac:dyDescent="0.2">
      <c r="M74" s="31"/>
      <c r="AE74" s="31"/>
    </row>
    <row r="76" spans="1:37" ht="15" customHeight="1" x14ac:dyDescent="0.2">
      <c r="E76" s="28"/>
      <c r="F76" s="28"/>
      <c r="G76" s="28"/>
      <c r="H76" s="28"/>
      <c r="I76" s="28"/>
      <c r="J76" s="28"/>
      <c r="K76" s="28"/>
      <c r="L76" s="28"/>
      <c r="M76" s="28"/>
      <c r="N76" s="28"/>
      <c r="O76" s="28"/>
      <c r="P76" s="28"/>
      <c r="Q76" s="28"/>
      <c r="R76" s="28"/>
    </row>
    <row r="77" spans="1:37" ht="15" customHeight="1" x14ac:dyDescent="0.2">
      <c r="E77" s="28"/>
      <c r="F77" s="28"/>
      <c r="G77" s="28"/>
      <c r="H77" s="28"/>
      <c r="I77" s="28"/>
      <c r="J77" s="28"/>
      <c r="K77" s="28"/>
      <c r="L77" s="28"/>
      <c r="M77" s="28"/>
      <c r="N77" s="28"/>
      <c r="O77" s="28"/>
      <c r="P77" s="28"/>
      <c r="Q77" s="28"/>
      <c r="R77" s="28"/>
    </row>
    <row r="78" spans="1:37" ht="15" customHeight="1" x14ac:dyDescent="0.2">
      <c r="E78" s="30"/>
      <c r="F78" s="30"/>
      <c r="G78" s="30"/>
      <c r="H78" s="30"/>
      <c r="I78" s="30"/>
      <c r="J78" s="30"/>
      <c r="K78" s="30"/>
      <c r="L78" s="30"/>
      <c r="M78" s="30"/>
      <c r="N78" s="30"/>
      <c r="O78" s="30"/>
      <c r="P78" s="30"/>
      <c r="Q78" s="28"/>
      <c r="R78" s="28"/>
    </row>
    <row r="79" spans="1:37" ht="15" customHeight="1" x14ac:dyDescent="0.2">
      <c r="E79" s="27"/>
      <c r="F79" s="27"/>
      <c r="G79" s="27"/>
      <c r="H79" s="27"/>
      <c r="I79" s="27"/>
      <c r="J79" s="27"/>
      <c r="K79" s="27"/>
      <c r="L79" s="27"/>
      <c r="M79" s="27"/>
      <c r="N79" s="27"/>
      <c r="O79" s="27"/>
      <c r="P79" s="27"/>
      <c r="Q79" s="27"/>
      <c r="R79" s="27"/>
    </row>
    <row r="80" spans="1:37" ht="15" customHeight="1" x14ac:dyDescent="0.2">
      <c r="E80" s="27"/>
      <c r="F80" s="27"/>
      <c r="G80" s="27"/>
      <c r="H80" s="27"/>
      <c r="I80" s="27"/>
      <c r="J80" s="27"/>
      <c r="K80" s="27"/>
      <c r="L80" s="27"/>
      <c r="M80" s="27"/>
      <c r="N80" s="27"/>
      <c r="O80" s="27"/>
      <c r="P80" s="27"/>
      <c r="Q80" s="27"/>
      <c r="R80" s="27"/>
      <c r="Y80" s="29"/>
      <c r="Z80" s="29"/>
      <c r="AA80" s="29"/>
      <c r="AB80" s="29"/>
      <c r="AC80" s="29"/>
      <c r="AD80" s="29"/>
      <c r="AE80" s="29"/>
      <c r="AF80" s="29"/>
      <c r="AG80" s="29"/>
      <c r="AH80" s="29"/>
    </row>
    <row r="81" spans="5:18" ht="15" customHeight="1" x14ac:dyDescent="0.2">
      <c r="E81" s="28"/>
      <c r="F81" s="28"/>
      <c r="G81" s="28"/>
      <c r="H81" s="28"/>
      <c r="I81" s="28"/>
      <c r="J81" s="28"/>
      <c r="K81" s="28"/>
      <c r="L81" s="28"/>
      <c r="M81" s="28"/>
      <c r="N81" s="28"/>
      <c r="O81" s="28"/>
      <c r="P81" s="28"/>
      <c r="Q81" s="28"/>
      <c r="R81" s="28"/>
    </row>
    <row r="82" spans="5:18" ht="15" customHeight="1" x14ac:dyDescent="0.2">
      <c r="E82" s="27"/>
      <c r="F82" s="27"/>
      <c r="G82" s="27"/>
      <c r="H82" s="27"/>
      <c r="I82" s="27"/>
      <c r="J82" s="27"/>
      <c r="K82" s="27"/>
      <c r="L82" s="27"/>
      <c r="M82" s="27"/>
      <c r="N82" s="27"/>
      <c r="O82" s="27"/>
      <c r="P82" s="27"/>
      <c r="Q82" s="27"/>
      <c r="R82" s="27"/>
    </row>
    <row r="83" spans="5:18" ht="15" customHeight="1" x14ac:dyDescent="0.2">
      <c r="E83" s="27"/>
      <c r="F83" s="27"/>
      <c r="G83" s="27"/>
      <c r="H83" s="27"/>
      <c r="I83" s="27"/>
      <c r="J83" s="27"/>
      <c r="K83" s="27"/>
      <c r="L83" s="27"/>
      <c r="M83" s="27"/>
      <c r="N83" s="27"/>
      <c r="O83" s="27"/>
      <c r="P83" s="27"/>
      <c r="Q83" s="27"/>
      <c r="R83" s="27"/>
    </row>
    <row r="84" spans="5:18" ht="15" customHeight="1" x14ac:dyDescent="0.2">
      <c r="E84" s="27"/>
      <c r="F84" s="27"/>
      <c r="G84" s="27"/>
      <c r="H84" s="27"/>
      <c r="I84" s="27"/>
      <c r="J84" s="27"/>
      <c r="K84" s="27"/>
      <c r="L84" s="27"/>
      <c r="M84" s="27"/>
      <c r="N84" s="27"/>
      <c r="O84" s="27"/>
      <c r="P84" s="27"/>
      <c r="Q84" s="27"/>
      <c r="R84" s="27"/>
    </row>
    <row r="86" spans="5:18" ht="15" customHeight="1" x14ac:dyDescent="0.2">
      <c r="E86" s="27"/>
      <c r="F86" s="27"/>
      <c r="G86" s="27"/>
      <c r="H86" s="27"/>
      <c r="I86" s="27"/>
      <c r="J86" s="27"/>
      <c r="K86" s="27"/>
      <c r="L86" s="27"/>
      <c r="M86" s="27"/>
      <c r="N86" s="27"/>
      <c r="O86" s="27"/>
      <c r="P86" s="27"/>
      <c r="Q86" s="27"/>
      <c r="R86" s="27"/>
    </row>
    <row r="87" spans="5:18" ht="15" customHeight="1" x14ac:dyDescent="0.2">
      <c r="E87" s="27"/>
      <c r="F87" s="27"/>
      <c r="G87" s="27"/>
      <c r="H87" s="27"/>
      <c r="I87" s="27"/>
      <c r="J87" s="27"/>
      <c r="K87" s="27"/>
      <c r="L87" s="27"/>
      <c r="M87" s="27"/>
      <c r="N87" s="27"/>
      <c r="O87" s="27"/>
      <c r="P87" s="27"/>
      <c r="Q87" s="27"/>
      <c r="R87" s="27"/>
    </row>
    <row r="88" spans="5:18" ht="15" customHeight="1" x14ac:dyDescent="0.2">
      <c r="E88" s="27"/>
      <c r="F88" s="27"/>
      <c r="G88" s="27"/>
      <c r="H88" s="27"/>
      <c r="I88" s="27"/>
      <c r="J88" s="27"/>
      <c r="K88" s="27"/>
      <c r="L88" s="27"/>
      <c r="M88" s="27"/>
      <c r="N88" s="27"/>
      <c r="O88" s="27"/>
      <c r="P88" s="27"/>
      <c r="Q88" s="27"/>
      <c r="R88" s="27"/>
    </row>
    <row r="89" spans="5:18" ht="15" customHeight="1" x14ac:dyDescent="0.2">
      <c r="E89" s="27"/>
      <c r="F89" s="27"/>
      <c r="G89" s="27"/>
      <c r="H89" s="27"/>
      <c r="I89" s="27"/>
      <c r="J89" s="27"/>
      <c r="K89" s="27"/>
      <c r="L89" s="27"/>
      <c r="M89" s="27"/>
      <c r="N89" s="27"/>
      <c r="O89" s="27"/>
      <c r="P89" s="27"/>
      <c r="Q89" s="27"/>
      <c r="R89" s="27"/>
    </row>
    <row r="90" spans="5:18" ht="15" customHeight="1" x14ac:dyDescent="0.2">
      <c r="E90" s="27"/>
      <c r="F90" s="27"/>
      <c r="G90" s="27"/>
      <c r="H90" s="27"/>
      <c r="I90" s="27"/>
      <c r="J90" s="27"/>
      <c r="K90" s="27"/>
      <c r="L90" s="27"/>
      <c r="M90" s="27"/>
      <c r="N90" s="27"/>
      <c r="O90" s="27"/>
      <c r="P90" s="27"/>
      <c r="Q90" s="27"/>
      <c r="R90" s="27"/>
    </row>
    <row r="91" spans="5:18" ht="15" customHeight="1" x14ac:dyDescent="0.2">
      <c r="E91" s="27"/>
      <c r="F91" s="27"/>
      <c r="G91" s="27"/>
      <c r="H91" s="27"/>
      <c r="I91" s="27"/>
      <c r="J91" s="27"/>
      <c r="K91" s="27"/>
      <c r="L91" s="27"/>
      <c r="M91" s="27"/>
      <c r="N91" s="27"/>
      <c r="O91" s="27"/>
      <c r="P91" s="27"/>
      <c r="Q91" s="27"/>
      <c r="R91" s="27"/>
    </row>
    <row r="92" spans="5:18" ht="15" customHeight="1" x14ac:dyDescent="0.2">
      <c r="E92" s="27"/>
      <c r="F92" s="27"/>
      <c r="G92" s="27"/>
      <c r="H92" s="27"/>
      <c r="I92" s="27"/>
      <c r="J92" s="27"/>
      <c r="K92" s="27"/>
      <c r="L92" s="27"/>
      <c r="M92" s="27"/>
      <c r="N92" s="27"/>
      <c r="O92" s="27"/>
      <c r="P92" s="27"/>
      <c r="Q92" s="27"/>
      <c r="R92" s="27"/>
    </row>
    <row r="93" spans="5:18" ht="15" customHeight="1" x14ac:dyDescent="0.2">
      <c r="E93" s="27"/>
      <c r="F93" s="27"/>
      <c r="G93" s="27"/>
      <c r="H93" s="27"/>
      <c r="I93" s="27"/>
      <c r="J93" s="27"/>
      <c r="K93" s="27"/>
      <c r="L93" s="27"/>
      <c r="M93" s="27"/>
      <c r="N93" s="27"/>
      <c r="O93" s="27"/>
      <c r="P93" s="27"/>
      <c r="Q93" s="27"/>
      <c r="R93" s="27"/>
    </row>
    <row r="95" spans="5:18" ht="15" customHeight="1" x14ac:dyDescent="0.2">
      <c r="E95" s="27"/>
      <c r="F95" s="27"/>
      <c r="G95" s="27"/>
      <c r="H95" s="27"/>
      <c r="I95" s="27"/>
      <c r="J95" s="27"/>
      <c r="K95" s="27"/>
      <c r="L95" s="27"/>
      <c r="M95" s="27"/>
      <c r="N95" s="27"/>
      <c r="O95" s="27"/>
      <c r="P95" s="27"/>
      <c r="Q95" s="27"/>
      <c r="R95" s="27"/>
    </row>
    <row r="96" spans="5:18" ht="15" customHeight="1" x14ac:dyDescent="0.2">
      <c r="E96" s="27"/>
      <c r="F96" s="27"/>
      <c r="G96" s="27"/>
      <c r="H96" s="27"/>
      <c r="I96" s="27"/>
      <c r="J96" s="27"/>
      <c r="K96" s="27"/>
      <c r="L96" s="27"/>
      <c r="M96" s="27"/>
      <c r="N96" s="27"/>
      <c r="O96" s="27"/>
      <c r="P96" s="27"/>
      <c r="Q96" s="27"/>
      <c r="R96" s="27"/>
    </row>
    <row r="97" spans="5:18" ht="15" customHeight="1" x14ac:dyDescent="0.2">
      <c r="E97" s="27"/>
      <c r="F97" s="27"/>
      <c r="G97" s="27"/>
      <c r="H97" s="27"/>
      <c r="I97" s="27"/>
      <c r="J97" s="27"/>
      <c r="K97" s="27"/>
      <c r="L97" s="27"/>
      <c r="M97" s="27"/>
      <c r="N97" s="27"/>
      <c r="O97" s="27"/>
      <c r="P97" s="27"/>
      <c r="Q97" s="27"/>
      <c r="R97" s="27"/>
    </row>
    <row r="98" spans="5:18" ht="15" customHeight="1" x14ac:dyDescent="0.2">
      <c r="E98" s="27"/>
      <c r="F98" s="27"/>
      <c r="G98" s="27"/>
      <c r="H98" s="27"/>
      <c r="I98" s="27"/>
      <c r="J98" s="27"/>
      <c r="K98" s="27"/>
      <c r="L98" s="27"/>
      <c r="M98" s="27"/>
      <c r="N98" s="27"/>
      <c r="O98" s="27"/>
      <c r="P98" s="27"/>
      <c r="Q98" s="27"/>
      <c r="R98" s="27"/>
    </row>
    <row r="100" spans="5:18" ht="15" customHeight="1" x14ac:dyDescent="0.2">
      <c r="E100" s="27"/>
      <c r="F100" s="27"/>
      <c r="G100" s="27"/>
      <c r="H100" s="27"/>
      <c r="I100" s="27"/>
      <c r="J100" s="27"/>
      <c r="K100" s="27"/>
      <c r="L100" s="27"/>
      <c r="M100" s="27"/>
      <c r="N100" s="27"/>
      <c r="O100" s="27"/>
      <c r="P100" s="27"/>
      <c r="Q100" s="27"/>
      <c r="R100" s="27"/>
    </row>
  </sheetData>
  <mergeCells count="7">
    <mergeCell ref="A2:E2"/>
    <mergeCell ref="E40:R40"/>
    <mergeCell ref="E11:R11"/>
    <mergeCell ref="A68:R68"/>
    <mergeCell ref="A70:R70"/>
    <mergeCell ref="A66:R66"/>
    <mergeCell ref="A26:D26"/>
  </mergeCells>
  <hyperlinks>
    <hyperlink ref="A2" r:id="rId1"/>
  </hyperlinks>
  <pageMargins left="0.5" right="0.5" top="0.5" bottom="0.5" header="0" footer="0"/>
  <pageSetup orientation="portrait"/>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X136"/>
  <sheetViews>
    <sheetView topLeftCell="A47" workbookViewId="0">
      <selection activeCell="E68" sqref="E68"/>
    </sheetView>
  </sheetViews>
  <sheetFormatPr defaultColWidth="12.42578125" defaultRowHeight="15" customHeight="1" x14ac:dyDescent="0.2"/>
  <cols>
    <col min="1" max="4" width="2.7109375" style="26" customWidth="1"/>
    <col min="5" max="5" width="33.85546875" style="26" customWidth="1"/>
    <col min="6" max="19" width="9.85546875" style="26" customWidth="1"/>
    <col min="20" max="24" width="12.42578125" style="26"/>
    <col min="25" max="25" width="12.42578125" style="26" customWidth="1"/>
    <col min="26" max="16384" width="12.42578125" style="26"/>
  </cols>
  <sheetData>
    <row r="1" spans="1:21" ht="15" customHeight="1" x14ac:dyDescent="0.2">
      <c r="A1" s="81" t="s">
        <v>117</v>
      </c>
      <c r="B1" s="81"/>
      <c r="C1" s="81"/>
      <c r="D1" s="81"/>
      <c r="E1" s="81"/>
      <c r="F1" s="81"/>
      <c r="G1" s="81"/>
      <c r="H1" s="81"/>
      <c r="I1" s="81"/>
      <c r="J1" s="81"/>
      <c r="K1" s="81"/>
      <c r="L1" s="81"/>
    </row>
    <row r="2" spans="1:21" ht="15" customHeight="1" x14ac:dyDescent="0.2">
      <c r="A2" s="344" t="s">
        <v>17</v>
      </c>
      <c r="B2" s="344"/>
      <c r="C2" s="344"/>
      <c r="D2" s="344"/>
      <c r="E2" s="344"/>
      <c r="F2" s="81"/>
      <c r="G2" s="81"/>
      <c r="H2" s="81"/>
      <c r="I2" s="81"/>
      <c r="J2" s="81"/>
      <c r="K2" s="81"/>
      <c r="L2" s="81"/>
    </row>
    <row r="3" spans="1:21" ht="15" customHeight="1" x14ac:dyDescent="0.2">
      <c r="E3" s="80"/>
      <c r="F3" s="80"/>
      <c r="G3" s="80"/>
      <c r="H3" s="80"/>
      <c r="I3" s="80"/>
      <c r="J3" s="80"/>
      <c r="K3" s="80"/>
      <c r="L3" s="80"/>
    </row>
    <row r="5" spans="1:21" s="35" customFormat="1" ht="15" customHeight="1" x14ac:dyDescent="0.25">
      <c r="A5" s="127" t="s">
        <v>116</v>
      </c>
      <c r="B5" s="126"/>
      <c r="C5" s="126"/>
      <c r="D5" s="126"/>
      <c r="E5" s="126"/>
      <c r="F5" s="125"/>
      <c r="G5" s="125"/>
      <c r="H5" s="125"/>
      <c r="I5" s="125"/>
      <c r="J5" s="125"/>
      <c r="K5" s="125"/>
      <c r="L5" s="125"/>
      <c r="M5" s="125"/>
      <c r="N5" s="125"/>
      <c r="O5" s="125"/>
      <c r="P5" s="125"/>
      <c r="Q5" s="79"/>
      <c r="R5" s="79"/>
      <c r="S5" s="79"/>
      <c r="T5" s="89"/>
    </row>
    <row r="6" spans="1:21" ht="15" customHeight="1" x14ac:dyDescent="0.25">
      <c r="A6" s="358" t="s">
        <v>115</v>
      </c>
      <c r="B6" s="359"/>
      <c r="C6" s="359"/>
      <c r="D6" s="359"/>
      <c r="E6" s="359"/>
      <c r="F6" s="359"/>
      <c r="G6" s="359"/>
      <c r="H6" s="359"/>
      <c r="I6" s="359"/>
      <c r="J6" s="359"/>
      <c r="K6" s="359"/>
      <c r="L6" s="359"/>
      <c r="M6" s="359"/>
      <c r="N6" s="359"/>
      <c r="O6" s="359"/>
      <c r="P6" s="359"/>
      <c r="Q6" s="359"/>
      <c r="R6" s="359"/>
      <c r="S6" s="359"/>
      <c r="T6" s="97"/>
    </row>
    <row r="7" spans="1:21" ht="15" customHeight="1" x14ac:dyDescent="0.2">
      <c r="A7" s="360" t="s">
        <v>114</v>
      </c>
      <c r="B7" s="360"/>
      <c r="C7" s="360"/>
      <c r="D7" s="360"/>
      <c r="E7" s="360"/>
      <c r="F7" s="360"/>
      <c r="G7" s="360"/>
      <c r="H7" s="360"/>
      <c r="I7" s="360"/>
      <c r="J7" s="360"/>
      <c r="K7" s="360"/>
      <c r="L7" s="360"/>
      <c r="M7" s="360"/>
      <c r="N7" s="360"/>
      <c r="O7" s="360"/>
      <c r="P7" s="360"/>
      <c r="Q7" s="360"/>
      <c r="R7" s="360"/>
      <c r="S7" s="360"/>
      <c r="T7" s="97"/>
    </row>
    <row r="8" spans="1:21" ht="15" customHeight="1" x14ac:dyDescent="0.2">
      <c r="A8" s="92"/>
      <c r="B8" s="92"/>
      <c r="C8" s="92"/>
      <c r="D8" s="92"/>
      <c r="E8" s="92"/>
      <c r="F8" s="92"/>
      <c r="G8" s="92"/>
      <c r="H8" s="92"/>
      <c r="I8" s="92"/>
      <c r="J8" s="92"/>
      <c r="K8" s="92"/>
      <c r="L8" s="92"/>
      <c r="M8" s="92"/>
      <c r="N8" s="92"/>
      <c r="O8" s="92"/>
      <c r="P8" s="92"/>
      <c r="Q8" s="92"/>
      <c r="R8" s="92"/>
      <c r="S8" s="92"/>
      <c r="T8" s="97"/>
    </row>
    <row r="9" spans="1:21" ht="15" customHeight="1" x14ac:dyDescent="0.25">
      <c r="C9" s="124"/>
      <c r="D9" s="124"/>
      <c r="E9" s="123"/>
      <c r="F9" s="122"/>
      <c r="G9" s="122"/>
      <c r="H9" s="122"/>
      <c r="I9" s="122"/>
      <c r="J9" s="122"/>
      <c r="K9" s="122"/>
      <c r="L9" s="122"/>
      <c r="M9" s="122"/>
      <c r="N9" s="122"/>
      <c r="O9" s="122"/>
      <c r="P9" s="122"/>
      <c r="Q9" s="118"/>
      <c r="R9" s="361" t="s">
        <v>42</v>
      </c>
      <c r="S9" s="362"/>
      <c r="T9" s="97"/>
    </row>
    <row r="10" spans="1:21" ht="15" customHeight="1" x14ac:dyDescent="0.25">
      <c r="C10" s="61"/>
      <c r="D10" s="61"/>
      <c r="E10" s="121"/>
      <c r="F10" s="120" t="s">
        <v>57</v>
      </c>
      <c r="G10" s="119"/>
      <c r="H10" s="117"/>
      <c r="I10" s="119"/>
      <c r="J10" s="117"/>
      <c r="K10" s="118"/>
      <c r="L10" s="118"/>
      <c r="M10" s="118"/>
      <c r="N10" s="118"/>
      <c r="O10" s="118"/>
      <c r="P10" s="118"/>
      <c r="Q10" s="117"/>
      <c r="R10" s="116" t="s">
        <v>56</v>
      </c>
      <c r="S10" s="116" t="s">
        <v>56</v>
      </c>
      <c r="T10" s="97"/>
    </row>
    <row r="11" spans="1:21" ht="15" customHeight="1" x14ac:dyDescent="0.25">
      <c r="A11" s="32"/>
      <c r="B11" s="32"/>
      <c r="C11" s="115"/>
      <c r="D11" s="115"/>
      <c r="E11" s="63"/>
      <c r="F11" s="114">
        <v>2013</v>
      </c>
      <c r="G11" s="114">
        <v>2014</v>
      </c>
      <c r="H11" s="114">
        <v>2015</v>
      </c>
      <c r="I11" s="114">
        <v>2016</v>
      </c>
      <c r="J11" s="114">
        <v>2017</v>
      </c>
      <c r="K11" s="114">
        <v>2018</v>
      </c>
      <c r="L11" s="114">
        <v>2019</v>
      </c>
      <c r="M11" s="114">
        <v>2020</v>
      </c>
      <c r="N11" s="114">
        <v>2021</v>
      </c>
      <c r="O11" s="114">
        <v>2022</v>
      </c>
      <c r="P11" s="114">
        <v>2023</v>
      </c>
      <c r="Q11" s="114">
        <v>2024</v>
      </c>
      <c r="R11" s="113">
        <v>2019</v>
      </c>
      <c r="S11" s="113">
        <v>2024</v>
      </c>
      <c r="T11" s="97"/>
    </row>
    <row r="12" spans="1:21" ht="15" customHeight="1" x14ac:dyDescent="0.2">
      <c r="A12" s="107" t="s">
        <v>4</v>
      </c>
      <c r="B12" s="108"/>
      <c r="C12" s="108"/>
      <c r="D12" s="108"/>
      <c r="E12" s="108"/>
      <c r="F12" s="99"/>
      <c r="G12" s="99"/>
      <c r="H12" s="99"/>
      <c r="I12" s="99"/>
      <c r="J12" s="99"/>
      <c r="K12" s="99"/>
      <c r="L12" s="99"/>
      <c r="M12" s="99"/>
      <c r="N12" s="99"/>
      <c r="O12" s="99"/>
      <c r="P12" s="99"/>
      <c r="Q12" s="99"/>
      <c r="R12" s="111"/>
      <c r="S12" s="111"/>
      <c r="T12" s="97"/>
      <c r="U12" s="30"/>
    </row>
    <row r="13" spans="1:21" ht="15" customHeight="1" x14ac:dyDescent="0.2">
      <c r="A13" s="107"/>
      <c r="B13" s="108" t="s">
        <v>113</v>
      </c>
      <c r="C13" s="108"/>
      <c r="D13" s="108"/>
      <c r="E13" s="108"/>
      <c r="F13" s="99">
        <v>667.62800000000004</v>
      </c>
      <c r="G13" s="99">
        <v>702.78700000000003</v>
      </c>
      <c r="H13" s="99">
        <v>740.38099999999997</v>
      </c>
      <c r="I13" s="99">
        <v>782.44399999999996</v>
      </c>
      <c r="J13" s="99">
        <v>831.86800000000005</v>
      </c>
      <c r="K13" s="99">
        <v>886.23800000000006</v>
      </c>
      <c r="L13" s="99">
        <v>944.28499999999997</v>
      </c>
      <c r="M13" s="99">
        <v>1007.727</v>
      </c>
      <c r="N13" s="99">
        <v>1071.8900000000001</v>
      </c>
      <c r="O13" s="99">
        <v>1138.8699999999999</v>
      </c>
      <c r="P13" s="99">
        <v>1210.336</v>
      </c>
      <c r="Q13" s="99">
        <v>1285.577</v>
      </c>
      <c r="R13" s="99">
        <v>4185.2159999999994</v>
      </c>
      <c r="S13" s="99">
        <v>9899.6159999999982</v>
      </c>
      <c r="T13" s="97"/>
      <c r="U13" s="30"/>
    </row>
    <row r="14" spans="1:21" ht="15" customHeight="1" x14ac:dyDescent="0.2">
      <c r="A14" s="107"/>
      <c r="B14" s="108" t="s">
        <v>112</v>
      </c>
      <c r="C14" s="108"/>
      <c r="D14" s="108"/>
      <c r="E14" s="108"/>
      <c r="F14" s="99">
        <v>140.21299999999999</v>
      </c>
      <c r="G14" s="99">
        <v>142.44</v>
      </c>
      <c r="H14" s="99">
        <v>147.11199999999999</v>
      </c>
      <c r="I14" s="99">
        <v>152.08799999999999</v>
      </c>
      <c r="J14" s="99">
        <v>157.357</v>
      </c>
      <c r="K14" s="99">
        <v>163.02500000000001</v>
      </c>
      <c r="L14" s="99">
        <v>169.08500000000001</v>
      </c>
      <c r="M14" s="99">
        <v>175.84800000000001</v>
      </c>
      <c r="N14" s="99">
        <v>184.90700000000001</v>
      </c>
      <c r="O14" s="99">
        <v>194.07599999999999</v>
      </c>
      <c r="P14" s="99">
        <v>204.06200000000001</v>
      </c>
      <c r="Q14" s="99">
        <v>214.55</v>
      </c>
      <c r="R14" s="99">
        <v>788.66700000000003</v>
      </c>
      <c r="S14" s="99">
        <v>1762.11</v>
      </c>
      <c r="T14" s="97"/>
      <c r="U14" s="30"/>
    </row>
    <row r="15" spans="1:21" ht="3" customHeight="1" x14ac:dyDescent="0.2">
      <c r="A15" s="107"/>
      <c r="B15" s="107"/>
      <c r="C15" s="107"/>
      <c r="D15" s="107"/>
      <c r="E15" s="107"/>
      <c r="F15" s="109" t="s">
        <v>83</v>
      </c>
      <c r="G15" s="109" t="s">
        <v>83</v>
      </c>
      <c r="H15" s="109" t="s">
        <v>83</v>
      </c>
      <c r="I15" s="109" t="s">
        <v>83</v>
      </c>
      <c r="J15" s="109" t="s">
        <v>83</v>
      </c>
      <c r="K15" s="109" t="s">
        <v>54</v>
      </c>
      <c r="L15" s="109" t="s">
        <v>54</v>
      </c>
      <c r="M15" s="109" t="s">
        <v>54</v>
      </c>
      <c r="N15" s="109" t="s">
        <v>54</v>
      </c>
      <c r="O15" s="109" t="s">
        <v>54</v>
      </c>
      <c r="P15" s="109" t="s">
        <v>54</v>
      </c>
      <c r="Q15" s="109" t="s">
        <v>54</v>
      </c>
      <c r="R15" s="109" t="s">
        <v>54</v>
      </c>
      <c r="S15" s="109" t="s">
        <v>106</v>
      </c>
      <c r="T15" s="97"/>
      <c r="U15" s="30"/>
    </row>
    <row r="16" spans="1:21" ht="15" customHeight="1" x14ac:dyDescent="0.2">
      <c r="A16" s="107"/>
      <c r="B16" s="108"/>
      <c r="D16" s="107" t="s">
        <v>79</v>
      </c>
      <c r="E16" s="108"/>
      <c r="F16" s="99">
        <v>807.84100000000001</v>
      </c>
      <c r="G16" s="99">
        <v>845.22699999999998</v>
      </c>
      <c r="H16" s="99">
        <v>887.49300000000005</v>
      </c>
      <c r="I16" s="99">
        <v>934.53200000000004</v>
      </c>
      <c r="J16" s="99">
        <v>989.22500000000002</v>
      </c>
      <c r="K16" s="99">
        <v>1049.2629999999999</v>
      </c>
      <c r="L16" s="99">
        <v>1113.3699999999999</v>
      </c>
      <c r="M16" s="99">
        <v>1183.575</v>
      </c>
      <c r="N16" s="99">
        <v>1256.797</v>
      </c>
      <c r="O16" s="99">
        <v>1332.9459999999999</v>
      </c>
      <c r="P16" s="99">
        <v>1414.3979999999999</v>
      </c>
      <c r="Q16" s="99">
        <v>1500.127</v>
      </c>
      <c r="R16" s="99">
        <v>4973.8829999999998</v>
      </c>
      <c r="S16" s="99">
        <v>11661.725999999999</v>
      </c>
      <c r="T16" s="97">
        <f>Q16-G16</f>
        <v>654.9</v>
      </c>
      <c r="U16" s="30"/>
    </row>
    <row r="17" spans="1:23" ht="15" customHeight="1" x14ac:dyDescent="0.2">
      <c r="A17" s="107"/>
      <c r="B17" s="107"/>
      <c r="C17" s="107"/>
      <c r="D17" s="107"/>
      <c r="E17" s="107"/>
      <c r="F17" s="99"/>
      <c r="G17" s="99"/>
      <c r="H17" s="99"/>
      <c r="I17" s="99"/>
      <c r="J17" s="99"/>
      <c r="K17" s="99"/>
      <c r="L17" s="99"/>
      <c r="M17" s="99"/>
      <c r="N17" s="99"/>
      <c r="O17" s="99"/>
      <c r="P17" s="99"/>
      <c r="Q17" s="99">
        <f>Q16-G16</f>
        <v>654.9</v>
      </c>
      <c r="R17" s="99"/>
      <c r="S17" s="99"/>
      <c r="T17" s="97"/>
      <c r="U17" s="30"/>
    </row>
    <row r="18" spans="1:23" ht="15" customHeight="1" x14ac:dyDescent="0.2">
      <c r="A18" s="107" t="s">
        <v>3</v>
      </c>
      <c r="B18" s="108"/>
      <c r="C18" s="108"/>
      <c r="D18" s="108"/>
      <c r="E18" s="108"/>
      <c r="F18" s="111"/>
      <c r="G18" s="111"/>
      <c r="H18" s="111"/>
      <c r="I18" s="111"/>
      <c r="J18" s="111"/>
      <c r="K18" s="111"/>
      <c r="L18" s="111"/>
      <c r="M18" s="111"/>
      <c r="N18" s="111"/>
      <c r="O18" s="111"/>
      <c r="P18" s="111"/>
      <c r="Q18" s="111"/>
      <c r="R18" s="111"/>
      <c r="S18" s="111"/>
      <c r="T18" s="97"/>
      <c r="U18" s="30"/>
      <c r="W18" s="30"/>
    </row>
    <row r="19" spans="1:23" ht="15" customHeight="1" x14ac:dyDescent="0.2">
      <c r="A19" s="107"/>
      <c r="B19" s="110" t="s">
        <v>111</v>
      </c>
      <c r="C19" s="110"/>
      <c r="D19" s="110"/>
      <c r="E19" s="110"/>
      <c r="F19" s="99">
        <v>585.22400000000005</v>
      </c>
      <c r="G19" s="99">
        <v>603.00699999999995</v>
      </c>
      <c r="H19" s="99">
        <v>620.00199999999995</v>
      </c>
      <c r="I19" s="99">
        <v>667.23699999999997</v>
      </c>
      <c r="J19" s="99">
        <v>682.60400000000004</v>
      </c>
      <c r="K19" s="99">
        <v>702.59100000000001</v>
      </c>
      <c r="L19" s="99">
        <v>773.62199999999996</v>
      </c>
      <c r="M19" s="99">
        <v>825.61199999999997</v>
      </c>
      <c r="N19" s="99">
        <v>882.87</v>
      </c>
      <c r="O19" s="99">
        <v>979.05</v>
      </c>
      <c r="P19" s="99">
        <v>1009.139</v>
      </c>
      <c r="Q19" s="99">
        <v>1038.4469999999999</v>
      </c>
      <c r="R19" s="99">
        <v>3446.056</v>
      </c>
      <c r="S19" s="99">
        <v>8181.174</v>
      </c>
      <c r="T19" s="97"/>
      <c r="U19" s="30"/>
      <c r="W19" s="30"/>
    </row>
    <row r="20" spans="1:23" ht="15" customHeight="1" x14ac:dyDescent="0.2">
      <c r="A20" s="107"/>
      <c r="B20" s="110" t="s">
        <v>110</v>
      </c>
      <c r="C20" s="110"/>
      <c r="D20" s="110"/>
      <c r="E20" s="110"/>
      <c r="F20" s="99">
        <v>265.392</v>
      </c>
      <c r="G20" s="99">
        <v>305.11700000000002</v>
      </c>
      <c r="H20" s="99">
        <v>328.43900000000002</v>
      </c>
      <c r="I20" s="99">
        <v>365.59500000000003</v>
      </c>
      <c r="J20" s="99">
        <v>394.68200000000002</v>
      </c>
      <c r="K20" s="99">
        <v>416.053</v>
      </c>
      <c r="L20" s="99">
        <v>438.44299999999998</v>
      </c>
      <c r="M20" s="99">
        <v>460.55500000000001</v>
      </c>
      <c r="N20" s="99">
        <v>485.30500000000001</v>
      </c>
      <c r="O20" s="99">
        <v>511.30599999999998</v>
      </c>
      <c r="P20" s="99">
        <v>539.07000000000005</v>
      </c>
      <c r="Q20" s="99">
        <v>569.654</v>
      </c>
      <c r="R20" s="99">
        <v>1943.2120000000002</v>
      </c>
      <c r="S20" s="99">
        <v>4509.1020000000008</v>
      </c>
      <c r="T20" s="97"/>
      <c r="U20" s="30"/>
      <c r="W20" s="30"/>
    </row>
    <row r="21" spans="1:23" ht="15" customHeight="1" x14ac:dyDescent="0.2">
      <c r="A21" s="107"/>
      <c r="B21" s="110" t="s">
        <v>109</v>
      </c>
      <c r="C21" s="107"/>
      <c r="D21" s="107"/>
      <c r="E21" s="107"/>
      <c r="F21" s="111"/>
      <c r="G21" s="111"/>
      <c r="H21" s="111"/>
      <c r="I21" s="111"/>
      <c r="J21" s="111"/>
      <c r="K21" s="111"/>
      <c r="L21" s="111"/>
      <c r="M21" s="111"/>
      <c r="N21" s="111"/>
      <c r="O21" s="111"/>
      <c r="P21" s="111"/>
      <c r="Q21" s="111"/>
      <c r="R21" s="111"/>
      <c r="S21" s="111"/>
      <c r="T21" s="97"/>
      <c r="U21" s="30"/>
    </row>
    <row r="22" spans="1:23" ht="15" customHeight="1" x14ac:dyDescent="0.2">
      <c r="A22" s="107"/>
      <c r="B22" s="110" t="s">
        <v>108</v>
      </c>
      <c r="D22" s="110"/>
      <c r="E22" s="110"/>
      <c r="F22" s="99">
        <v>0.96299999999999997</v>
      </c>
      <c r="G22" s="99">
        <v>16.734999999999999</v>
      </c>
      <c r="H22" s="99">
        <v>49.530999999999999</v>
      </c>
      <c r="I22" s="99">
        <v>84.113</v>
      </c>
      <c r="J22" s="99">
        <v>103.491</v>
      </c>
      <c r="K22" s="99">
        <v>103.197</v>
      </c>
      <c r="L22" s="99">
        <v>109.285</v>
      </c>
      <c r="M22" s="99">
        <v>115.596</v>
      </c>
      <c r="N22" s="99">
        <v>122.876</v>
      </c>
      <c r="O22" s="99">
        <v>129.36500000000001</v>
      </c>
      <c r="P22" s="99">
        <v>133.953</v>
      </c>
      <c r="Q22" s="99">
        <v>136.76400000000001</v>
      </c>
      <c r="R22" s="99">
        <v>449.61699999999996</v>
      </c>
      <c r="S22" s="99">
        <v>1088.1709999999998</v>
      </c>
      <c r="T22" s="97"/>
      <c r="U22" s="30"/>
    </row>
    <row r="23" spans="1:23" ht="15" customHeight="1" x14ac:dyDescent="0.2">
      <c r="A23" s="107"/>
      <c r="B23" s="110" t="s">
        <v>107</v>
      </c>
      <c r="C23" s="110"/>
      <c r="D23" s="110"/>
      <c r="E23" s="110"/>
      <c r="F23" s="99">
        <v>9.4689999999999994</v>
      </c>
      <c r="G23" s="99">
        <v>9.7059999999999995</v>
      </c>
      <c r="H23" s="99">
        <v>11.02</v>
      </c>
      <c r="I23" s="99">
        <v>10.449</v>
      </c>
      <c r="J23" s="99">
        <v>5.8739999999999997</v>
      </c>
      <c r="K23" s="99">
        <v>5.7</v>
      </c>
      <c r="L23" s="99">
        <v>5.7</v>
      </c>
      <c r="M23" s="99">
        <v>5.7</v>
      </c>
      <c r="N23" s="99">
        <v>5.7</v>
      </c>
      <c r="O23" s="99">
        <v>5.7</v>
      </c>
      <c r="P23" s="99">
        <v>5.7</v>
      </c>
      <c r="Q23" s="99">
        <v>5.7</v>
      </c>
      <c r="R23" s="99">
        <v>38.743000000000002</v>
      </c>
      <c r="S23" s="99">
        <v>67.243000000000009</v>
      </c>
      <c r="T23" s="97"/>
      <c r="U23" s="30"/>
      <c r="W23" s="30"/>
    </row>
    <row r="24" spans="1:23" ht="6" customHeight="1" x14ac:dyDescent="0.2">
      <c r="A24" s="107"/>
      <c r="B24" s="107"/>
      <c r="C24" s="107"/>
      <c r="D24" s="107"/>
      <c r="E24" s="107"/>
      <c r="F24" s="109" t="s">
        <v>83</v>
      </c>
      <c r="G24" s="109" t="s">
        <v>83</v>
      </c>
      <c r="H24" s="109" t="s">
        <v>54</v>
      </c>
      <c r="I24" s="109" t="s">
        <v>54</v>
      </c>
      <c r="J24" s="109" t="s">
        <v>54</v>
      </c>
      <c r="K24" s="109" t="s">
        <v>54</v>
      </c>
      <c r="L24" s="109" t="s">
        <v>54</v>
      </c>
      <c r="M24" s="109" t="s">
        <v>54</v>
      </c>
      <c r="N24" s="109" t="s">
        <v>54</v>
      </c>
      <c r="O24" s="109" t="s">
        <v>54</v>
      </c>
      <c r="P24" s="109" t="s">
        <v>54</v>
      </c>
      <c r="Q24" s="109" t="s">
        <v>54</v>
      </c>
      <c r="R24" s="109" t="s">
        <v>54</v>
      </c>
      <c r="S24" s="109" t="s">
        <v>106</v>
      </c>
      <c r="T24" s="97"/>
      <c r="U24" s="30"/>
    </row>
    <row r="25" spans="1:23" ht="15" customHeight="1" x14ac:dyDescent="0.2">
      <c r="A25" s="112"/>
      <c r="B25" s="112"/>
      <c r="C25" s="112"/>
      <c r="D25" s="107" t="s">
        <v>105</v>
      </c>
      <c r="F25" s="99">
        <v>861.048</v>
      </c>
      <c r="G25" s="99">
        <v>934.56499999999994</v>
      </c>
      <c r="H25" s="99">
        <v>1008.992</v>
      </c>
      <c r="I25" s="99">
        <v>1127.394</v>
      </c>
      <c r="J25" s="99">
        <v>1186.6510000000001</v>
      </c>
      <c r="K25" s="99">
        <v>1227.5410000000002</v>
      </c>
      <c r="L25" s="99">
        <v>1327.05</v>
      </c>
      <c r="M25" s="99">
        <v>1407.463</v>
      </c>
      <c r="N25" s="99">
        <v>1496.751</v>
      </c>
      <c r="O25" s="99">
        <v>1625.4209999999998</v>
      </c>
      <c r="P25" s="99">
        <v>1687.8620000000001</v>
      </c>
      <c r="Q25" s="99">
        <v>1750.5649999999998</v>
      </c>
      <c r="R25" s="99">
        <v>5877.6280000000006</v>
      </c>
      <c r="S25" s="99">
        <v>13845.69</v>
      </c>
      <c r="T25" s="97">
        <f>Q25-G25</f>
        <v>815.99999999999989</v>
      </c>
      <c r="U25" s="30"/>
    </row>
    <row r="26" spans="1:23" ht="15" customHeight="1" x14ac:dyDescent="0.2">
      <c r="A26" s="107"/>
      <c r="B26" s="107"/>
      <c r="C26" s="107"/>
      <c r="D26" s="107"/>
      <c r="E26" s="107"/>
      <c r="F26" s="99"/>
      <c r="G26" s="99"/>
      <c r="H26" s="99"/>
      <c r="I26" s="99"/>
      <c r="J26" s="99"/>
      <c r="K26" s="99"/>
      <c r="L26" s="99"/>
      <c r="M26" s="99"/>
      <c r="N26" s="99"/>
      <c r="O26" s="99"/>
      <c r="P26" s="99"/>
      <c r="Q26" s="28"/>
      <c r="R26" s="99"/>
      <c r="S26" s="99"/>
      <c r="T26" s="97"/>
      <c r="U26" s="30"/>
    </row>
    <row r="27" spans="1:23" ht="15" customHeight="1" x14ac:dyDescent="0.2">
      <c r="A27" s="107" t="s">
        <v>104</v>
      </c>
      <c r="B27" s="108"/>
      <c r="C27" s="108"/>
      <c r="D27" s="108"/>
      <c r="E27" s="108"/>
      <c r="F27" s="99"/>
      <c r="G27" s="99"/>
      <c r="H27" s="99"/>
      <c r="I27" s="99"/>
      <c r="J27" s="99"/>
      <c r="K27" s="99"/>
      <c r="L27" s="99"/>
      <c r="M27" s="99"/>
      <c r="N27" s="99"/>
      <c r="O27" s="99"/>
      <c r="P27" s="99"/>
      <c r="Q27" s="99"/>
      <c r="R27" s="99"/>
      <c r="S27" s="99"/>
      <c r="T27" s="97"/>
      <c r="U27" s="30"/>
    </row>
    <row r="28" spans="1:23" ht="15" customHeight="1" x14ac:dyDescent="0.2">
      <c r="A28" s="107"/>
      <c r="B28" s="107" t="s">
        <v>103</v>
      </c>
      <c r="C28" s="108"/>
      <c r="D28" s="108"/>
      <c r="E28" s="108"/>
      <c r="F28" s="99">
        <v>83.820999999999998</v>
      </c>
      <c r="G28" s="99">
        <v>86.135000000000005</v>
      </c>
      <c r="H28" s="99">
        <v>88.24</v>
      </c>
      <c r="I28" s="99">
        <v>90.805000000000007</v>
      </c>
      <c r="J28" s="99">
        <v>92.402000000000001</v>
      </c>
      <c r="K28" s="99">
        <v>93.158000000000001</v>
      </c>
      <c r="L28" s="99">
        <v>76.02</v>
      </c>
      <c r="M28" s="99">
        <v>77.099000000000004</v>
      </c>
      <c r="N28" s="99">
        <v>78.259</v>
      </c>
      <c r="O28" s="99">
        <v>79.545000000000002</v>
      </c>
      <c r="P28" s="99">
        <v>80.813000000000002</v>
      </c>
      <c r="Q28" s="99">
        <v>82.203999999999994</v>
      </c>
      <c r="R28" s="99">
        <v>440.625</v>
      </c>
      <c r="S28" s="99">
        <v>838.54499999999996</v>
      </c>
      <c r="T28" s="97"/>
      <c r="U28" s="30"/>
      <c r="V28" s="30"/>
    </row>
    <row r="29" spans="1:23" ht="15" customHeight="1" x14ac:dyDescent="0.2">
      <c r="A29" s="107"/>
      <c r="B29" s="107" t="s">
        <v>102</v>
      </c>
      <c r="C29" s="108"/>
      <c r="D29" s="108"/>
      <c r="E29" s="108"/>
      <c r="F29" s="99">
        <v>82.548000000000002</v>
      </c>
      <c r="G29" s="99">
        <v>76.641000000000005</v>
      </c>
      <c r="H29" s="99">
        <v>77.537000000000006</v>
      </c>
      <c r="I29" s="99">
        <v>77.906999999999996</v>
      </c>
      <c r="J29" s="99">
        <v>76.507000000000005</v>
      </c>
      <c r="K29" s="99">
        <v>75.296000000000006</v>
      </c>
      <c r="L29" s="99">
        <v>74.34</v>
      </c>
      <c r="M29" s="99">
        <v>73.825000000000003</v>
      </c>
      <c r="N29" s="99">
        <v>73.507999999999996</v>
      </c>
      <c r="O29" s="99">
        <v>73.2</v>
      </c>
      <c r="P29" s="99">
        <v>73.204999999999998</v>
      </c>
      <c r="Q29" s="99">
        <v>73.540999999999997</v>
      </c>
      <c r="R29" s="99">
        <v>381.58699999999999</v>
      </c>
      <c r="S29" s="99">
        <v>748.86599999999999</v>
      </c>
      <c r="T29" s="97"/>
      <c r="U29" s="30"/>
    </row>
    <row r="30" spans="1:23" ht="15" customHeight="1" x14ac:dyDescent="0.2">
      <c r="A30" s="107"/>
      <c r="B30" s="107" t="s">
        <v>101</v>
      </c>
      <c r="C30" s="108"/>
      <c r="D30" s="108"/>
      <c r="E30" s="108"/>
      <c r="F30" s="99">
        <v>52.86</v>
      </c>
      <c r="G30" s="99">
        <v>54.1</v>
      </c>
      <c r="H30" s="99">
        <v>55.4</v>
      </c>
      <c r="I30" s="99">
        <v>61.15</v>
      </c>
      <c r="J30" s="99">
        <v>58.35</v>
      </c>
      <c r="K30" s="99">
        <v>55</v>
      </c>
      <c r="L30" s="99">
        <v>61.5</v>
      </c>
      <c r="M30" s="99">
        <v>63.3</v>
      </c>
      <c r="N30" s="99">
        <v>65.099999999999994</v>
      </c>
      <c r="O30" s="99">
        <v>72.150000000000006</v>
      </c>
      <c r="P30" s="99">
        <v>68.95</v>
      </c>
      <c r="Q30" s="99">
        <v>65.3</v>
      </c>
      <c r="R30" s="99">
        <v>291.39999999999998</v>
      </c>
      <c r="S30" s="99">
        <v>626.19999999999993</v>
      </c>
      <c r="T30" s="97"/>
      <c r="U30" s="30"/>
    </row>
    <row r="31" spans="1:23" ht="15" customHeight="1" x14ac:dyDescent="0.2">
      <c r="A31" s="107"/>
      <c r="B31" s="107" t="s">
        <v>100</v>
      </c>
      <c r="C31" s="108"/>
      <c r="D31" s="108"/>
      <c r="E31" s="108"/>
      <c r="F31" s="99">
        <v>68.67</v>
      </c>
      <c r="G31" s="99">
        <v>42.759</v>
      </c>
      <c r="H31" s="99">
        <v>36.683</v>
      </c>
      <c r="I31" s="99">
        <v>37.677999999999997</v>
      </c>
      <c r="J31" s="99">
        <v>39.747999999999998</v>
      </c>
      <c r="K31" s="99">
        <v>42.146999999999998</v>
      </c>
      <c r="L31" s="99">
        <v>44.875</v>
      </c>
      <c r="M31" s="99">
        <v>47.960999999999999</v>
      </c>
      <c r="N31" s="99">
        <v>51.12</v>
      </c>
      <c r="O31" s="99">
        <v>53.686999999999998</v>
      </c>
      <c r="P31" s="99">
        <v>56.231000000000002</v>
      </c>
      <c r="Q31" s="99">
        <v>58.625</v>
      </c>
      <c r="R31" s="99">
        <v>201.13099999999997</v>
      </c>
      <c r="S31" s="99">
        <v>468.755</v>
      </c>
      <c r="T31" s="97"/>
      <c r="U31" s="30"/>
    </row>
    <row r="32" spans="1:23" ht="15" customHeight="1" x14ac:dyDescent="0.2">
      <c r="A32" s="107"/>
      <c r="B32" s="107" t="s">
        <v>99</v>
      </c>
      <c r="C32" s="108"/>
      <c r="D32" s="108"/>
      <c r="E32" s="108"/>
      <c r="F32" s="99">
        <v>31.56</v>
      </c>
      <c r="G32" s="99">
        <v>30.753</v>
      </c>
      <c r="H32" s="99">
        <v>31.460999999999999</v>
      </c>
      <c r="I32" s="99">
        <v>31.579000000000001</v>
      </c>
      <c r="J32" s="99">
        <v>31.693999999999999</v>
      </c>
      <c r="K32" s="99">
        <v>31.887</v>
      </c>
      <c r="L32" s="99">
        <v>32.162999999999997</v>
      </c>
      <c r="M32" s="99">
        <v>32.402999999999999</v>
      </c>
      <c r="N32" s="99">
        <v>32.643000000000001</v>
      </c>
      <c r="O32" s="99">
        <v>32.923000000000002</v>
      </c>
      <c r="P32" s="99">
        <v>33.222999999999999</v>
      </c>
      <c r="Q32" s="99">
        <v>33.503</v>
      </c>
      <c r="R32" s="99">
        <v>158.78399999999999</v>
      </c>
      <c r="S32" s="99">
        <v>323.47899999999998</v>
      </c>
      <c r="T32" s="97"/>
      <c r="U32" s="30"/>
    </row>
    <row r="33" spans="1:21" ht="15" customHeight="1" x14ac:dyDescent="0.2">
      <c r="A33" s="107"/>
      <c r="B33" s="107" t="s">
        <v>98</v>
      </c>
      <c r="C33" s="108"/>
      <c r="D33" s="108"/>
      <c r="E33" s="108"/>
      <c r="F33" s="99">
        <v>20.09</v>
      </c>
      <c r="G33" s="99">
        <v>20.087</v>
      </c>
      <c r="H33" s="99">
        <v>22.175000000000001</v>
      </c>
      <c r="I33" s="99">
        <v>22.969000000000001</v>
      </c>
      <c r="J33" s="99">
        <v>23.814</v>
      </c>
      <c r="K33" s="99">
        <v>24.640999999999998</v>
      </c>
      <c r="L33" s="99">
        <v>25.555</v>
      </c>
      <c r="M33" s="99">
        <v>26.58</v>
      </c>
      <c r="N33" s="99">
        <v>27.765999999999998</v>
      </c>
      <c r="O33" s="99">
        <v>28.986999999999998</v>
      </c>
      <c r="P33" s="99">
        <v>30.251000000000001</v>
      </c>
      <c r="Q33" s="99">
        <v>31.57</v>
      </c>
      <c r="R33" s="99">
        <v>119.154</v>
      </c>
      <c r="S33" s="99">
        <v>264.30799999999999</v>
      </c>
      <c r="T33" s="97"/>
      <c r="U33" s="30"/>
    </row>
    <row r="34" spans="1:21" ht="3" customHeight="1" x14ac:dyDescent="0.2">
      <c r="A34" s="107"/>
      <c r="B34" s="107"/>
      <c r="C34" s="107"/>
      <c r="D34" s="107"/>
      <c r="E34" s="107"/>
      <c r="F34" s="109" t="s">
        <v>83</v>
      </c>
      <c r="G34" s="109" t="s">
        <v>83</v>
      </c>
      <c r="H34" s="109" t="s">
        <v>83</v>
      </c>
      <c r="I34" s="109" t="s">
        <v>83</v>
      </c>
      <c r="J34" s="109" t="s">
        <v>83</v>
      </c>
      <c r="K34" s="109" t="s">
        <v>83</v>
      </c>
      <c r="L34" s="109" t="s">
        <v>83</v>
      </c>
      <c r="M34" s="109" t="s">
        <v>83</v>
      </c>
      <c r="N34" s="109" t="s">
        <v>83</v>
      </c>
      <c r="O34" s="109" t="s">
        <v>83</v>
      </c>
      <c r="P34" s="109" t="s">
        <v>83</v>
      </c>
      <c r="Q34" s="109" t="s">
        <v>83</v>
      </c>
      <c r="R34" s="109" t="s">
        <v>54</v>
      </c>
      <c r="S34" s="109" t="s">
        <v>54</v>
      </c>
      <c r="T34" s="97"/>
      <c r="U34" s="30"/>
    </row>
    <row r="35" spans="1:21" ht="15" customHeight="1" x14ac:dyDescent="0.2">
      <c r="A35" s="107"/>
      <c r="B35" s="107"/>
      <c r="D35" s="107" t="s">
        <v>79</v>
      </c>
      <c r="E35" s="107"/>
      <c r="F35" s="99">
        <v>339.54899999999998</v>
      </c>
      <c r="G35" s="99">
        <v>310.47499999999997</v>
      </c>
      <c r="H35" s="99">
        <v>311.49600000000004</v>
      </c>
      <c r="I35" s="99">
        <v>322.08799999999997</v>
      </c>
      <c r="J35" s="99">
        <v>322.51500000000004</v>
      </c>
      <c r="K35" s="99">
        <v>322.12900000000002</v>
      </c>
      <c r="L35" s="99">
        <v>314.45300000000003</v>
      </c>
      <c r="M35" s="99">
        <v>321.16800000000001</v>
      </c>
      <c r="N35" s="99">
        <v>328.39600000000002</v>
      </c>
      <c r="O35" s="99">
        <v>340.49200000000002</v>
      </c>
      <c r="P35" s="99">
        <v>342.673</v>
      </c>
      <c r="Q35" s="99">
        <v>344.74299999999999</v>
      </c>
      <c r="R35" s="99">
        <v>1592.681</v>
      </c>
      <c r="S35" s="99">
        <v>3270.1530000000007</v>
      </c>
      <c r="T35" s="97"/>
      <c r="U35" s="30"/>
    </row>
    <row r="36" spans="1:21" ht="15" customHeight="1" x14ac:dyDescent="0.2">
      <c r="A36" s="107"/>
      <c r="B36" s="107"/>
      <c r="C36" s="107"/>
      <c r="D36" s="107"/>
      <c r="E36" s="107"/>
      <c r="F36" s="111"/>
      <c r="G36" s="111"/>
      <c r="H36" s="111"/>
      <c r="I36" s="111"/>
      <c r="J36" s="111"/>
      <c r="K36" s="111"/>
      <c r="L36" s="111"/>
      <c r="M36" s="111"/>
      <c r="N36" s="111"/>
      <c r="O36" s="111"/>
      <c r="P36" s="111"/>
      <c r="Q36" s="111"/>
      <c r="R36" s="111"/>
      <c r="S36" s="111"/>
      <c r="T36" s="97"/>
      <c r="U36" s="30"/>
    </row>
    <row r="37" spans="1:21" ht="15" customHeight="1" x14ac:dyDescent="0.2">
      <c r="A37" s="107" t="s">
        <v>97</v>
      </c>
      <c r="B37" s="108"/>
      <c r="C37" s="108"/>
      <c r="D37" s="108"/>
      <c r="E37" s="108"/>
      <c r="F37" s="111"/>
      <c r="G37" s="111"/>
      <c r="H37" s="111"/>
      <c r="I37" s="111"/>
      <c r="J37" s="111"/>
      <c r="K37" s="111"/>
      <c r="L37" s="111"/>
      <c r="M37" s="111"/>
      <c r="N37" s="111"/>
      <c r="O37" s="111"/>
      <c r="P37" s="111"/>
      <c r="Q37" s="111"/>
      <c r="R37" s="111"/>
      <c r="S37" s="111"/>
      <c r="T37" s="97"/>
      <c r="U37" s="30"/>
    </row>
    <row r="38" spans="1:21" ht="15" customHeight="1" x14ac:dyDescent="0.2">
      <c r="A38" s="107"/>
      <c r="B38" s="107" t="s">
        <v>96</v>
      </c>
      <c r="C38" s="108"/>
      <c r="D38" s="108"/>
      <c r="E38" s="108"/>
      <c r="F38" s="99">
        <v>91.582999999999998</v>
      </c>
      <c r="G38" s="99">
        <v>93.572000000000003</v>
      </c>
      <c r="H38" s="99">
        <v>96.447000000000003</v>
      </c>
      <c r="I38" s="99">
        <v>99.858999999999995</v>
      </c>
      <c r="J38" s="99">
        <v>102.46599999999999</v>
      </c>
      <c r="K38" s="99">
        <v>105.38</v>
      </c>
      <c r="L38" s="99">
        <v>108.515</v>
      </c>
      <c r="M38" s="99">
        <v>112.081</v>
      </c>
      <c r="N38" s="99">
        <v>115.8</v>
      </c>
      <c r="O38" s="99">
        <v>119.754</v>
      </c>
      <c r="P38" s="99">
        <v>123.72499999999999</v>
      </c>
      <c r="Q38" s="99">
        <v>127.86199999999999</v>
      </c>
      <c r="R38" s="99">
        <v>512.66700000000003</v>
      </c>
      <c r="S38" s="99">
        <v>1111.8890000000001</v>
      </c>
      <c r="T38" s="97"/>
      <c r="U38" s="30"/>
    </row>
    <row r="39" spans="1:21" ht="15" customHeight="1" x14ac:dyDescent="0.2">
      <c r="A39" s="107"/>
      <c r="B39" s="107" t="s">
        <v>95</v>
      </c>
      <c r="C39" s="108"/>
      <c r="D39" s="108"/>
      <c r="E39" s="108"/>
      <c r="F39" s="99">
        <v>54.277000000000001</v>
      </c>
      <c r="G39" s="99">
        <v>55.374000000000002</v>
      </c>
      <c r="H39" s="99">
        <v>56.857999999999997</v>
      </c>
      <c r="I39" s="99">
        <v>62.61</v>
      </c>
      <c r="J39" s="99">
        <v>59.875</v>
      </c>
      <c r="K39" s="99">
        <v>56.761000000000003</v>
      </c>
      <c r="L39" s="99">
        <v>62.63</v>
      </c>
      <c r="M39" s="99">
        <v>64.311999999999998</v>
      </c>
      <c r="N39" s="99">
        <v>66.141000000000005</v>
      </c>
      <c r="O39" s="99">
        <v>72.858000000000004</v>
      </c>
      <c r="P39" s="99">
        <v>70.141999999999996</v>
      </c>
      <c r="Q39" s="99">
        <v>67.102000000000004</v>
      </c>
      <c r="R39" s="99">
        <v>298.73399999999998</v>
      </c>
      <c r="S39" s="99">
        <v>639.28899999999999</v>
      </c>
      <c r="T39" s="97"/>
      <c r="U39" s="30"/>
    </row>
    <row r="40" spans="1:21" ht="15" customHeight="1" x14ac:dyDescent="0.2">
      <c r="A40" s="107"/>
      <c r="B40" s="107" t="s">
        <v>47</v>
      </c>
      <c r="C40" s="108"/>
      <c r="D40" s="108"/>
      <c r="E40" s="108"/>
      <c r="F40" s="99">
        <v>6.649</v>
      </c>
      <c r="G40" s="99">
        <v>8.2780000000000005</v>
      </c>
      <c r="H40" s="99">
        <v>7.8380000000000001</v>
      </c>
      <c r="I40" s="99">
        <v>7.6760000000000002</v>
      </c>
      <c r="J40" s="99">
        <v>8.0470000000000006</v>
      </c>
      <c r="K40" s="99">
        <v>8.1440000000000001</v>
      </c>
      <c r="L40" s="99">
        <v>8.7249999999999996</v>
      </c>
      <c r="M40" s="99">
        <v>9.6389999999999993</v>
      </c>
      <c r="N40" s="99">
        <v>10.228999999999999</v>
      </c>
      <c r="O40" s="99">
        <v>9.6389999999999993</v>
      </c>
      <c r="P40" s="99">
        <v>9.8729999999999993</v>
      </c>
      <c r="Q40" s="99">
        <v>9.8789999999999996</v>
      </c>
      <c r="R40" s="99">
        <v>40.43</v>
      </c>
      <c r="S40" s="99">
        <v>89.689000000000007</v>
      </c>
      <c r="T40" s="97"/>
      <c r="U40" s="30"/>
    </row>
    <row r="41" spans="1:21" ht="3" customHeight="1" x14ac:dyDescent="0.2">
      <c r="A41" s="107"/>
      <c r="B41" s="107"/>
      <c r="C41" s="107"/>
      <c r="D41" s="107"/>
      <c r="E41" s="107"/>
      <c r="F41" s="109" t="s">
        <v>83</v>
      </c>
      <c r="G41" s="109" t="s">
        <v>83</v>
      </c>
      <c r="H41" s="109" t="s">
        <v>83</v>
      </c>
      <c r="I41" s="109" t="s">
        <v>83</v>
      </c>
      <c r="J41" s="109" t="s">
        <v>83</v>
      </c>
      <c r="K41" s="109" t="s">
        <v>83</v>
      </c>
      <c r="L41" s="109" t="s">
        <v>83</v>
      </c>
      <c r="M41" s="109" t="s">
        <v>83</v>
      </c>
      <c r="N41" s="109" t="s">
        <v>83</v>
      </c>
      <c r="O41" s="109" t="s">
        <v>83</v>
      </c>
      <c r="P41" s="109" t="s">
        <v>83</v>
      </c>
      <c r="Q41" s="109" t="s">
        <v>83</v>
      </c>
      <c r="R41" s="109" t="s">
        <v>83</v>
      </c>
      <c r="S41" s="109" t="s">
        <v>54</v>
      </c>
      <c r="T41" s="97"/>
      <c r="U41" s="30"/>
    </row>
    <row r="42" spans="1:21" ht="15" customHeight="1" x14ac:dyDescent="0.2">
      <c r="A42" s="107"/>
      <c r="B42" s="107"/>
      <c r="D42" s="107" t="s">
        <v>79</v>
      </c>
      <c r="E42" s="107"/>
      <c r="F42" s="99">
        <v>152.50900000000001</v>
      </c>
      <c r="G42" s="99">
        <v>157.22399999999999</v>
      </c>
      <c r="H42" s="99">
        <v>161.143</v>
      </c>
      <c r="I42" s="99">
        <v>170.14499999999998</v>
      </c>
      <c r="J42" s="99">
        <v>170.38800000000001</v>
      </c>
      <c r="K42" s="99">
        <v>170.285</v>
      </c>
      <c r="L42" s="99">
        <v>179.87</v>
      </c>
      <c r="M42" s="99">
        <v>186.03200000000001</v>
      </c>
      <c r="N42" s="99">
        <v>192.17000000000002</v>
      </c>
      <c r="O42" s="99">
        <v>202.25100000000003</v>
      </c>
      <c r="P42" s="99">
        <v>203.73999999999998</v>
      </c>
      <c r="Q42" s="99">
        <v>204.84299999999999</v>
      </c>
      <c r="R42" s="99">
        <v>851.83100000000002</v>
      </c>
      <c r="S42" s="99">
        <v>1840.8670000000002</v>
      </c>
      <c r="T42" s="97"/>
      <c r="U42" s="30"/>
    </row>
    <row r="43" spans="1:21" ht="15" customHeight="1" x14ac:dyDescent="0.2">
      <c r="A43" s="107"/>
      <c r="B43" s="107"/>
      <c r="C43" s="107"/>
      <c r="D43" s="107"/>
      <c r="E43" s="107"/>
      <c r="F43" s="111"/>
      <c r="G43" s="111"/>
      <c r="H43" s="111"/>
      <c r="I43" s="111"/>
      <c r="J43" s="111"/>
      <c r="K43" s="111"/>
      <c r="L43" s="111"/>
      <c r="M43" s="111"/>
      <c r="N43" s="111"/>
      <c r="O43" s="111"/>
      <c r="P43" s="111"/>
      <c r="Q43" s="111"/>
      <c r="R43" s="111"/>
      <c r="S43" s="111"/>
      <c r="T43" s="97"/>
      <c r="U43" s="30"/>
    </row>
    <row r="44" spans="1:21" ht="15" customHeight="1" x14ac:dyDescent="0.2">
      <c r="A44" s="107" t="s">
        <v>94</v>
      </c>
      <c r="B44" s="107"/>
      <c r="C44" s="107"/>
      <c r="D44" s="107"/>
      <c r="E44" s="107"/>
      <c r="F44" s="111"/>
      <c r="G44" s="111"/>
      <c r="H44" s="111"/>
      <c r="I44" s="111"/>
      <c r="J44" s="111"/>
      <c r="K44" s="111"/>
      <c r="L44" s="111"/>
      <c r="M44" s="111"/>
      <c r="N44" s="111"/>
      <c r="O44" s="111"/>
      <c r="P44" s="111"/>
      <c r="Q44" s="111"/>
      <c r="R44" s="111"/>
      <c r="S44" s="111"/>
      <c r="T44" s="97"/>
      <c r="U44" s="30"/>
    </row>
    <row r="45" spans="1:21" ht="15" customHeight="1" x14ac:dyDescent="0.2">
      <c r="A45" s="107"/>
      <c r="B45" s="107" t="s">
        <v>93</v>
      </c>
      <c r="C45" s="108"/>
      <c r="D45" s="108"/>
      <c r="E45" s="108"/>
      <c r="F45" s="99">
        <v>65.947000000000003</v>
      </c>
      <c r="G45" s="99">
        <v>71.290000000000006</v>
      </c>
      <c r="H45" s="99">
        <v>73.745999999999995</v>
      </c>
      <c r="I45" s="99">
        <v>82.701999999999998</v>
      </c>
      <c r="J45" s="99">
        <v>78.787000000000006</v>
      </c>
      <c r="K45" s="99">
        <v>74.444000000000003</v>
      </c>
      <c r="L45" s="99">
        <v>82.528999999999996</v>
      </c>
      <c r="M45" s="99">
        <v>84.176000000000002</v>
      </c>
      <c r="N45" s="99">
        <v>85.033000000000001</v>
      </c>
      <c r="O45" s="99">
        <v>92.91</v>
      </c>
      <c r="P45" s="99">
        <v>86.891999999999996</v>
      </c>
      <c r="Q45" s="99">
        <v>80.819999999999993</v>
      </c>
      <c r="R45" s="99">
        <v>392.20799999999997</v>
      </c>
      <c r="S45" s="99">
        <v>822.03899999999976</v>
      </c>
      <c r="T45" s="97"/>
      <c r="U45" s="30"/>
    </row>
    <row r="46" spans="1:21" ht="15" customHeight="1" x14ac:dyDescent="0.2">
      <c r="A46" s="107"/>
      <c r="B46" s="107" t="s">
        <v>47</v>
      </c>
      <c r="C46" s="107"/>
      <c r="D46" s="107"/>
      <c r="E46" s="107"/>
      <c r="F46" s="99">
        <v>14.432</v>
      </c>
      <c r="G46" s="99">
        <v>16.337</v>
      </c>
      <c r="H46" s="99">
        <v>22.725000000000001</v>
      </c>
      <c r="I46" s="99">
        <v>19.919</v>
      </c>
      <c r="J46" s="99">
        <v>17.315000000000001</v>
      </c>
      <c r="K46" s="99">
        <v>17.792999999999999</v>
      </c>
      <c r="L46" s="99">
        <v>19.244</v>
      </c>
      <c r="M46" s="99">
        <v>19.085000000000001</v>
      </c>
      <c r="N46" s="99">
        <v>19.821999999999999</v>
      </c>
      <c r="O46" s="99">
        <v>21.356000000000002</v>
      </c>
      <c r="P46" s="99">
        <v>21.64</v>
      </c>
      <c r="Q46" s="99">
        <v>21.968</v>
      </c>
      <c r="R46" s="99">
        <v>96.996000000000009</v>
      </c>
      <c r="S46" s="99">
        <v>200.86699999999999</v>
      </c>
      <c r="T46" s="97"/>
      <c r="U46" s="30"/>
    </row>
    <row r="47" spans="1:21" ht="3" customHeight="1" x14ac:dyDescent="0.2">
      <c r="A47" s="107"/>
      <c r="B47" s="107"/>
      <c r="C47" s="107"/>
      <c r="D47" s="107"/>
      <c r="E47" s="107"/>
      <c r="F47" s="109" t="s">
        <v>83</v>
      </c>
      <c r="G47" s="109" t="s">
        <v>83</v>
      </c>
      <c r="H47" s="109" t="s">
        <v>83</v>
      </c>
      <c r="I47" s="109" t="s">
        <v>83</v>
      </c>
      <c r="J47" s="109" t="s">
        <v>83</v>
      </c>
      <c r="K47" s="109" t="s">
        <v>83</v>
      </c>
      <c r="L47" s="109" t="s">
        <v>83</v>
      </c>
      <c r="M47" s="109" t="s">
        <v>83</v>
      </c>
      <c r="N47" s="109" t="s">
        <v>83</v>
      </c>
      <c r="O47" s="109" t="s">
        <v>83</v>
      </c>
      <c r="P47" s="109" t="s">
        <v>83</v>
      </c>
      <c r="Q47" s="109" t="s">
        <v>83</v>
      </c>
      <c r="R47" s="109" t="s">
        <v>83</v>
      </c>
      <c r="S47" s="109" t="s">
        <v>54</v>
      </c>
      <c r="T47" s="97"/>
      <c r="U47" s="30"/>
    </row>
    <row r="48" spans="1:21" ht="15" customHeight="1" x14ac:dyDescent="0.2">
      <c r="A48" s="107"/>
      <c r="B48" s="107"/>
      <c r="D48" s="107" t="s">
        <v>79</v>
      </c>
      <c r="E48" s="107"/>
      <c r="F48" s="99">
        <v>80.379000000000005</v>
      </c>
      <c r="G48" s="99">
        <v>87.62700000000001</v>
      </c>
      <c r="H48" s="99">
        <v>96.471000000000004</v>
      </c>
      <c r="I48" s="99">
        <v>102.621</v>
      </c>
      <c r="J48" s="99">
        <v>96.102000000000004</v>
      </c>
      <c r="K48" s="99">
        <v>92.236999999999995</v>
      </c>
      <c r="L48" s="99">
        <v>101.773</v>
      </c>
      <c r="M48" s="99">
        <v>103.261</v>
      </c>
      <c r="N48" s="99">
        <v>104.855</v>
      </c>
      <c r="O48" s="99">
        <v>114.26599999999999</v>
      </c>
      <c r="P48" s="99">
        <v>108.532</v>
      </c>
      <c r="Q48" s="99">
        <v>102.788</v>
      </c>
      <c r="R48" s="99">
        <v>489.20399999999995</v>
      </c>
      <c r="S48" s="99">
        <v>1022.9059999999997</v>
      </c>
      <c r="T48" s="97"/>
      <c r="U48" s="30"/>
    </row>
    <row r="49" spans="1:21" ht="15" customHeight="1" x14ac:dyDescent="0.2">
      <c r="A49" s="107"/>
      <c r="B49" s="107"/>
      <c r="C49" s="107"/>
      <c r="D49" s="107"/>
      <c r="E49" s="107"/>
      <c r="F49" s="111"/>
      <c r="G49" s="111"/>
      <c r="H49" s="111"/>
      <c r="I49" s="111"/>
      <c r="J49" s="111"/>
      <c r="K49" s="111"/>
      <c r="L49" s="111"/>
      <c r="M49" s="111"/>
      <c r="N49" s="111"/>
      <c r="O49" s="111"/>
      <c r="P49" s="111"/>
      <c r="Q49" s="111"/>
      <c r="R49" s="111"/>
      <c r="S49" s="111"/>
      <c r="T49" s="97"/>
      <c r="U49" s="30"/>
    </row>
    <row r="50" spans="1:21" ht="15" customHeight="1" x14ac:dyDescent="0.2">
      <c r="A50" s="107" t="s">
        <v>92</v>
      </c>
      <c r="B50" s="108"/>
      <c r="C50" s="108"/>
      <c r="D50" s="108"/>
      <c r="E50" s="108"/>
      <c r="F50" s="111"/>
      <c r="G50" s="111"/>
      <c r="H50" s="111"/>
      <c r="I50" s="111"/>
      <c r="J50" s="111"/>
      <c r="K50" s="111"/>
      <c r="L50" s="111"/>
      <c r="M50" s="111"/>
      <c r="N50" s="111"/>
      <c r="O50" s="111"/>
      <c r="P50" s="111"/>
      <c r="Q50" s="111"/>
      <c r="R50" s="111"/>
      <c r="S50" s="111"/>
      <c r="T50" s="97"/>
      <c r="U50" s="30"/>
    </row>
    <row r="51" spans="1:21" ht="15" customHeight="1" x14ac:dyDescent="0.2">
      <c r="A51" s="107"/>
      <c r="B51" s="107" t="s">
        <v>91</v>
      </c>
      <c r="C51" s="108"/>
      <c r="D51" s="108"/>
      <c r="E51" s="108"/>
      <c r="F51" s="99">
        <v>24.238</v>
      </c>
      <c r="G51" s="99">
        <v>17.914999999999999</v>
      </c>
      <c r="H51" s="99">
        <v>11.561999999999999</v>
      </c>
      <c r="I51" s="99">
        <v>14.855</v>
      </c>
      <c r="J51" s="99">
        <v>14.105</v>
      </c>
      <c r="K51" s="99">
        <v>14.461</v>
      </c>
      <c r="L51" s="99">
        <v>14.058</v>
      </c>
      <c r="M51" s="99">
        <v>13.87</v>
      </c>
      <c r="N51" s="99">
        <v>13.994999999999999</v>
      </c>
      <c r="O51" s="99">
        <v>14.065</v>
      </c>
      <c r="P51" s="99">
        <v>14.286</v>
      </c>
      <c r="Q51" s="99">
        <v>14.398999999999999</v>
      </c>
      <c r="R51" s="99">
        <v>69.040999999999997</v>
      </c>
      <c r="S51" s="99">
        <v>139.65600000000001</v>
      </c>
      <c r="T51" s="97"/>
      <c r="U51" s="30"/>
    </row>
    <row r="52" spans="1:21" ht="15" customHeight="1" x14ac:dyDescent="0.2">
      <c r="A52" s="107"/>
      <c r="B52" s="110" t="s">
        <v>81</v>
      </c>
      <c r="C52" s="108"/>
      <c r="D52" s="108"/>
      <c r="E52" s="108"/>
      <c r="F52" s="99">
        <v>8.2149999999999999</v>
      </c>
      <c r="G52" s="99">
        <v>9.2590000000000003</v>
      </c>
      <c r="H52" s="99">
        <v>9.657</v>
      </c>
      <c r="I52" s="99">
        <v>10.135</v>
      </c>
      <c r="J52" s="99">
        <v>10.664999999999999</v>
      </c>
      <c r="K52" s="99">
        <v>11.255000000000001</v>
      </c>
      <c r="L52" s="99">
        <v>11.944000000000001</v>
      </c>
      <c r="M52" s="99">
        <v>12.694000000000001</v>
      </c>
      <c r="N52" s="99">
        <v>13.548999999999999</v>
      </c>
      <c r="O52" s="99">
        <v>14.407999999999999</v>
      </c>
      <c r="P52" s="99">
        <v>15.263</v>
      </c>
      <c r="Q52" s="99">
        <v>16.247</v>
      </c>
      <c r="R52" s="99">
        <v>53.656000000000006</v>
      </c>
      <c r="S52" s="99">
        <v>125.81700000000001</v>
      </c>
      <c r="T52" s="97"/>
      <c r="U52" s="30"/>
    </row>
    <row r="53" spans="1:21" ht="15" customHeight="1" x14ac:dyDescent="0.2">
      <c r="A53" s="107"/>
      <c r="B53" s="107" t="s">
        <v>90</v>
      </c>
      <c r="C53" s="108"/>
      <c r="D53" s="108"/>
      <c r="E53" s="108"/>
      <c r="F53" s="99">
        <v>4.26</v>
      </c>
      <c r="G53" s="99">
        <v>-13.753</v>
      </c>
      <c r="H53" s="99">
        <v>-9.8640000000000008</v>
      </c>
      <c r="I53" s="99">
        <v>-9.6010000000000009</v>
      </c>
      <c r="J53" s="99">
        <v>-9.0719999999999992</v>
      </c>
      <c r="K53" s="99">
        <v>-9.1639999999999997</v>
      </c>
      <c r="L53" s="99">
        <v>-15.446</v>
      </c>
      <c r="M53" s="99">
        <v>-16.64</v>
      </c>
      <c r="N53" s="99">
        <v>-11.292999999999999</v>
      </c>
      <c r="O53" s="99">
        <v>-12.7</v>
      </c>
      <c r="P53" s="99">
        <v>-14.083</v>
      </c>
      <c r="Q53" s="99">
        <v>-15.327999999999999</v>
      </c>
      <c r="R53" s="99">
        <v>-53.146999999999998</v>
      </c>
      <c r="S53" s="99">
        <v>-123.19100000000002</v>
      </c>
      <c r="T53" s="97"/>
      <c r="U53" s="30"/>
    </row>
    <row r="54" spans="1:21" ht="15" customHeight="1" x14ac:dyDescent="0.2">
      <c r="A54" s="107"/>
      <c r="B54" s="107" t="s">
        <v>89</v>
      </c>
      <c r="C54" s="108"/>
      <c r="D54" s="108"/>
      <c r="E54" s="108"/>
      <c r="F54" s="99">
        <v>-25.89</v>
      </c>
      <c r="G54" s="99">
        <v>-4.3879999999999999</v>
      </c>
      <c r="H54" s="99">
        <v>-8.0280000000000005</v>
      </c>
      <c r="I54" s="99">
        <v>-7.9850000000000003</v>
      </c>
      <c r="J54" s="99">
        <v>-5.2930000000000001</v>
      </c>
      <c r="K54" s="99">
        <v>-2.6859999999999999</v>
      </c>
      <c r="L54" s="99">
        <v>-2.351</v>
      </c>
      <c r="M54" s="99">
        <v>-2.5390000000000001</v>
      </c>
      <c r="N54" s="99">
        <v>-2.9750000000000001</v>
      </c>
      <c r="O54" s="99">
        <v>-3.536</v>
      </c>
      <c r="P54" s="99">
        <v>-3.8210000000000002</v>
      </c>
      <c r="Q54" s="99">
        <v>-4.056</v>
      </c>
      <c r="R54" s="99">
        <v>-26.343</v>
      </c>
      <c r="S54" s="99">
        <v>-43.269999999999996</v>
      </c>
      <c r="T54" s="97"/>
      <c r="U54" s="30"/>
    </row>
    <row r="55" spans="1:21" ht="15" customHeight="1" x14ac:dyDescent="0.2">
      <c r="A55" s="107"/>
      <c r="B55" s="107" t="s">
        <v>47</v>
      </c>
      <c r="C55" s="108"/>
      <c r="D55" s="108"/>
      <c r="E55" s="108"/>
      <c r="F55" s="99">
        <v>84.251999999999995</v>
      </c>
      <c r="G55" s="99">
        <v>53.192</v>
      </c>
      <c r="H55" s="99">
        <v>68.027000000000001</v>
      </c>
      <c r="I55" s="99">
        <v>67.712999999999994</v>
      </c>
      <c r="J55" s="99">
        <v>69.988</v>
      </c>
      <c r="K55" s="99">
        <v>66.878</v>
      </c>
      <c r="L55" s="99">
        <v>61.494</v>
      </c>
      <c r="M55" s="99">
        <v>60.661000000000001</v>
      </c>
      <c r="N55" s="99">
        <v>60.7</v>
      </c>
      <c r="O55" s="99">
        <v>61.081000000000003</v>
      </c>
      <c r="P55" s="99">
        <v>62.107999999999997</v>
      </c>
      <c r="Q55" s="99">
        <v>63.040999999999997</v>
      </c>
      <c r="R55" s="99">
        <v>334.1</v>
      </c>
      <c r="S55" s="99">
        <v>641.69100000000003</v>
      </c>
      <c r="T55" s="97"/>
      <c r="U55" s="30"/>
    </row>
    <row r="56" spans="1:21" ht="3" customHeight="1" x14ac:dyDescent="0.2">
      <c r="A56" s="107"/>
      <c r="B56" s="107"/>
      <c r="C56" s="107"/>
      <c r="D56" s="107"/>
      <c r="E56" s="107"/>
      <c r="F56" s="109" t="s">
        <v>83</v>
      </c>
      <c r="G56" s="109" t="s">
        <v>83</v>
      </c>
      <c r="H56" s="109" t="s">
        <v>83</v>
      </c>
      <c r="I56" s="109" t="s">
        <v>83</v>
      </c>
      <c r="J56" s="109" t="s">
        <v>83</v>
      </c>
      <c r="K56" s="109" t="s">
        <v>83</v>
      </c>
      <c r="L56" s="109" t="s">
        <v>83</v>
      </c>
      <c r="M56" s="109" t="s">
        <v>83</v>
      </c>
      <c r="N56" s="109" t="s">
        <v>83</v>
      </c>
      <c r="O56" s="109" t="s">
        <v>83</v>
      </c>
      <c r="P56" s="109" t="s">
        <v>83</v>
      </c>
      <c r="Q56" s="109" t="s">
        <v>83</v>
      </c>
      <c r="R56" s="109" t="s">
        <v>43</v>
      </c>
      <c r="S56" s="109" t="s">
        <v>43</v>
      </c>
      <c r="T56" s="97"/>
    </row>
    <row r="57" spans="1:21" ht="15" customHeight="1" x14ac:dyDescent="0.2">
      <c r="A57" s="107"/>
      <c r="B57" s="107"/>
      <c r="D57" s="107" t="s">
        <v>79</v>
      </c>
      <c r="E57" s="107"/>
      <c r="F57" s="99">
        <v>95.074999999999989</v>
      </c>
      <c r="G57" s="99">
        <v>62.225000000000001</v>
      </c>
      <c r="H57" s="99">
        <v>71.353999999999999</v>
      </c>
      <c r="I57" s="99">
        <v>75.11699999999999</v>
      </c>
      <c r="J57" s="99">
        <v>80.393000000000001</v>
      </c>
      <c r="K57" s="99">
        <v>80.744</v>
      </c>
      <c r="L57" s="99">
        <v>69.698999999999998</v>
      </c>
      <c r="M57" s="99">
        <v>68.046000000000006</v>
      </c>
      <c r="N57" s="99">
        <v>73.975999999999999</v>
      </c>
      <c r="O57" s="99">
        <v>73.317999999999998</v>
      </c>
      <c r="P57" s="99">
        <v>73.753</v>
      </c>
      <c r="Q57" s="99">
        <v>74.302999999999997</v>
      </c>
      <c r="R57" s="99">
        <v>377.30700000000002</v>
      </c>
      <c r="S57" s="99">
        <v>740.70299999999997</v>
      </c>
      <c r="T57" s="97"/>
    </row>
    <row r="58" spans="1:21" ht="15" customHeight="1" x14ac:dyDescent="0.2">
      <c r="A58" s="107"/>
      <c r="B58" s="107"/>
      <c r="C58" s="107"/>
      <c r="D58" s="107"/>
      <c r="E58" s="107"/>
      <c r="F58" s="99"/>
      <c r="G58" s="99"/>
      <c r="H58" s="99"/>
      <c r="I58" s="99"/>
      <c r="J58" s="99"/>
      <c r="K58" s="99"/>
      <c r="L58" s="99"/>
      <c r="M58" s="99"/>
      <c r="N58" s="99"/>
      <c r="O58" s="99"/>
      <c r="P58" s="99"/>
      <c r="Q58" s="99"/>
      <c r="R58" s="111"/>
      <c r="S58" s="111"/>
      <c r="T58" s="97"/>
    </row>
    <row r="59" spans="1:21" ht="15" customHeight="1" x14ac:dyDescent="0.2">
      <c r="A59" s="107" t="s">
        <v>74</v>
      </c>
      <c r="B59" s="108"/>
      <c r="C59" s="108"/>
      <c r="D59" s="108"/>
      <c r="E59" s="108"/>
      <c r="F59" s="99"/>
      <c r="G59" s="99"/>
      <c r="H59" s="99"/>
      <c r="I59" s="99"/>
      <c r="J59" s="99"/>
      <c r="K59" s="99"/>
      <c r="L59" s="99"/>
      <c r="M59" s="99"/>
      <c r="N59" s="99"/>
      <c r="O59" s="99"/>
      <c r="P59" s="99"/>
      <c r="Q59" s="99"/>
      <c r="R59" s="111"/>
      <c r="S59" s="111"/>
      <c r="T59" s="97"/>
    </row>
    <row r="60" spans="1:21" ht="15" customHeight="1" x14ac:dyDescent="0.2">
      <c r="A60" s="107"/>
      <c r="B60" s="108" t="s">
        <v>88</v>
      </c>
      <c r="C60" s="108"/>
      <c r="D60" s="108"/>
      <c r="E60" s="108"/>
      <c r="F60" s="99">
        <v>-93.415000000000006</v>
      </c>
      <c r="G60" s="99">
        <v>-99.44</v>
      </c>
      <c r="H60" s="99">
        <v>-103.471</v>
      </c>
      <c r="I60" s="99">
        <v>-109.253</v>
      </c>
      <c r="J60" s="99">
        <v>-116.6</v>
      </c>
      <c r="K60" s="99">
        <v>-126.16200000000001</v>
      </c>
      <c r="L60" s="99">
        <v>-135.95400000000001</v>
      </c>
      <c r="M60" s="99">
        <v>-144.30099999999999</v>
      </c>
      <c r="N60" s="99">
        <v>-153.72200000000001</v>
      </c>
      <c r="O60" s="99">
        <v>-166.376</v>
      </c>
      <c r="P60" s="99">
        <v>-179.37100000000001</v>
      </c>
      <c r="Q60" s="99">
        <v>-190.75700000000001</v>
      </c>
      <c r="R60" s="99">
        <v>-591.44000000000005</v>
      </c>
      <c r="S60" s="99">
        <v>-1425.9670000000001</v>
      </c>
      <c r="T60" s="97"/>
    </row>
    <row r="61" spans="1:21" ht="15" customHeight="1" x14ac:dyDescent="0.2">
      <c r="A61" s="107"/>
      <c r="B61" s="108" t="s">
        <v>87</v>
      </c>
      <c r="C61" s="108"/>
      <c r="D61" s="108"/>
      <c r="E61" s="108"/>
      <c r="F61" s="99"/>
      <c r="G61" s="99"/>
      <c r="H61" s="99"/>
      <c r="I61" s="99"/>
      <c r="J61" s="99"/>
      <c r="K61" s="99"/>
      <c r="L61" s="99"/>
      <c r="M61" s="99"/>
      <c r="N61" s="99"/>
      <c r="O61" s="99"/>
      <c r="P61" s="99"/>
      <c r="Q61" s="99"/>
      <c r="R61" s="99"/>
      <c r="S61" s="99"/>
      <c r="T61" s="97"/>
    </row>
    <row r="62" spans="1:21" ht="15" customHeight="1" x14ac:dyDescent="0.2">
      <c r="A62" s="107"/>
      <c r="B62" s="108" t="s">
        <v>86</v>
      </c>
      <c r="D62" s="108"/>
      <c r="E62" s="108"/>
      <c r="F62" s="99"/>
      <c r="G62" s="99"/>
      <c r="H62" s="99"/>
      <c r="I62" s="99"/>
      <c r="J62" s="99"/>
      <c r="K62" s="99"/>
      <c r="L62" s="99"/>
      <c r="M62" s="99"/>
      <c r="N62" s="99"/>
      <c r="O62" s="99"/>
      <c r="P62" s="99"/>
      <c r="Q62" s="99"/>
      <c r="R62" s="99"/>
      <c r="S62" s="99"/>
      <c r="T62" s="97"/>
    </row>
    <row r="63" spans="1:21" ht="15" customHeight="1" x14ac:dyDescent="0.2">
      <c r="A63" s="107"/>
      <c r="B63" s="108"/>
      <c r="C63" s="110" t="s">
        <v>4</v>
      </c>
      <c r="D63" s="110"/>
      <c r="E63" s="110"/>
      <c r="F63" s="99">
        <v>-16.167999999999999</v>
      </c>
      <c r="G63" s="99">
        <v>-15.641999999999999</v>
      </c>
      <c r="H63" s="99">
        <v>-16.920000000000002</v>
      </c>
      <c r="I63" s="99">
        <v>-17.509</v>
      </c>
      <c r="J63" s="99">
        <v>-18.158000000000001</v>
      </c>
      <c r="K63" s="99">
        <v>-18.829999999999998</v>
      </c>
      <c r="L63" s="99">
        <v>-19.513999999999999</v>
      </c>
      <c r="M63" s="99">
        <v>-20.21</v>
      </c>
      <c r="N63" s="99">
        <v>-20.92</v>
      </c>
      <c r="O63" s="99">
        <v>-21.646000000000001</v>
      </c>
      <c r="P63" s="99">
        <v>-22.388000000000002</v>
      </c>
      <c r="Q63" s="99">
        <v>-23.145</v>
      </c>
      <c r="R63" s="99">
        <v>-90.930999999999997</v>
      </c>
      <c r="S63" s="99">
        <v>-199.24</v>
      </c>
      <c r="T63" s="97"/>
    </row>
    <row r="64" spans="1:21" ht="15" customHeight="1" x14ac:dyDescent="0.2">
      <c r="A64" s="107"/>
      <c r="B64" s="108"/>
      <c r="C64" s="110" t="s">
        <v>85</v>
      </c>
      <c r="D64" s="110"/>
      <c r="E64" s="110"/>
      <c r="F64" s="99">
        <v>-20.529</v>
      </c>
      <c r="G64" s="99">
        <v>-20.484999999999999</v>
      </c>
      <c r="H64" s="99">
        <v>-20.154</v>
      </c>
      <c r="I64" s="99">
        <v>-20.419</v>
      </c>
      <c r="J64" s="99">
        <v>-20.928999999999998</v>
      </c>
      <c r="K64" s="99">
        <v>-21.561</v>
      </c>
      <c r="L64" s="99">
        <v>-22.291</v>
      </c>
      <c r="M64" s="99">
        <v>-23.050999999999998</v>
      </c>
      <c r="N64" s="99">
        <v>-23.834</v>
      </c>
      <c r="O64" s="99">
        <v>-24.629000000000001</v>
      </c>
      <c r="P64" s="99">
        <v>-25.449000000000002</v>
      </c>
      <c r="Q64" s="99">
        <v>-26.280999999999999</v>
      </c>
      <c r="R64" s="99">
        <v>-105.35399999999998</v>
      </c>
      <c r="S64" s="99">
        <v>-228.59799999999998</v>
      </c>
      <c r="T64" s="97"/>
    </row>
    <row r="65" spans="1:23" ht="15" customHeight="1" x14ac:dyDescent="0.2">
      <c r="A65" s="107"/>
      <c r="B65" s="108"/>
      <c r="C65" s="110" t="s">
        <v>84</v>
      </c>
      <c r="D65" s="110"/>
      <c r="E65" s="110"/>
      <c r="F65" s="99">
        <v>-29.306999999999999</v>
      </c>
      <c r="G65" s="99">
        <v>-28.861999999999998</v>
      </c>
      <c r="H65" s="99">
        <v>-29.568999999999999</v>
      </c>
      <c r="I65" s="99">
        <v>-30.300999999999998</v>
      </c>
      <c r="J65" s="99">
        <v>-32.863</v>
      </c>
      <c r="K65" s="99">
        <v>-33.881999999999998</v>
      </c>
      <c r="L65" s="99">
        <v>-34.994</v>
      </c>
      <c r="M65" s="99">
        <v>-36.174999999999997</v>
      </c>
      <c r="N65" s="99">
        <v>-37.423999999999999</v>
      </c>
      <c r="O65" s="99">
        <v>-38.713999999999999</v>
      </c>
      <c r="P65" s="99">
        <v>-40.048000000000002</v>
      </c>
      <c r="Q65" s="99">
        <v>-41.401000000000003</v>
      </c>
      <c r="R65" s="99">
        <v>-161.60900000000001</v>
      </c>
      <c r="S65" s="99">
        <v>-355.37100000000004</v>
      </c>
      <c r="T65" s="97"/>
    </row>
    <row r="66" spans="1:23" ht="3" customHeight="1" x14ac:dyDescent="0.2">
      <c r="A66" s="107"/>
      <c r="B66" s="108"/>
      <c r="C66" s="107"/>
      <c r="D66" s="107"/>
      <c r="E66" s="107"/>
      <c r="F66" s="109" t="s">
        <v>83</v>
      </c>
      <c r="G66" s="109" t="s">
        <v>83</v>
      </c>
      <c r="H66" s="109" t="s">
        <v>83</v>
      </c>
      <c r="I66" s="109" t="s">
        <v>83</v>
      </c>
      <c r="J66" s="109" t="s">
        <v>83</v>
      </c>
      <c r="K66" s="109" t="s">
        <v>83</v>
      </c>
      <c r="L66" s="109" t="s">
        <v>83</v>
      </c>
      <c r="M66" s="109" t="s">
        <v>83</v>
      </c>
      <c r="N66" s="109" t="s">
        <v>83</v>
      </c>
      <c r="O66" s="109" t="s">
        <v>83</v>
      </c>
      <c r="P66" s="109" t="s">
        <v>83</v>
      </c>
      <c r="Q66" s="109" t="s">
        <v>83</v>
      </c>
      <c r="R66" s="109" t="s">
        <v>43</v>
      </c>
      <c r="S66" s="109" t="s">
        <v>43</v>
      </c>
      <c r="T66" s="97"/>
    </row>
    <row r="67" spans="1:23" ht="15" customHeight="1" x14ac:dyDescent="0.2">
      <c r="A67" s="107"/>
      <c r="B67" s="108"/>
      <c r="C67" s="107"/>
      <c r="D67" s="350" t="s">
        <v>79</v>
      </c>
      <c r="E67" s="351"/>
      <c r="F67" s="99">
        <v>-66.003999999999991</v>
      </c>
      <c r="G67" s="99">
        <v>-64.98899999999999</v>
      </c>
      <c r="H67" s="99">
        <v>-66.643000000000001</v>
      </c>
      <c r="I67" s="99">
        <v>-68.228999999999999</v>
      </c>
      <c r="J67" s="99">
        <v>-71.95</v>
      </c>
      <c r="K67" s="99">
        <v>-74.272999999999996</v>
      </c>
      <c r="L67" s="99">
        <v>-76.798999999999992</v>
      </c>
      <c r="M67" s="99">
        <v>-79.436000000000007</v>
      </c>
      <c r="N67" s="99">
        <v>-82.177999999999997</v>
      </c>
      <c r="O67" s="99">
        <v>-84.989000000000004</v>
      </c>
      <c r="P67" s="99">
        <v>-87.885000000000005</v>
      </c>
      <c r="Q67" s="99">
        <v>-90.826999999999998</v>
      </c>
      <c r="R67" s="99">
        <v>-357.89400000000001</v>
      </c>
      <c r="S67" s="99">
        <v>-783.20900000000006</v>
      </c>
      <c r="T67" s="97"/>
    </row>
    <row r="68" spans="1:23" ht="15" customHeight="1" x14ac:dyDescent="0.2">
      <c r="A68" s="100"/>
      <c r="B68" s="103"/>
      <c r="C68" s="100"/>
      <c r="D68" s="100"/>
      <c r="E68" s="100"/>
      <c r="F68" s="102"/>
      <c r="G68" s="102"/>
      <c r="H68" s="102"/>
      <c r="I68" s="102"/>
      <c r="J68" s="102"/>
      <c r="K68" s="102"/>
      <c r="L68" s="102"/>
      <c r="M68" s="102"/>
      <c r="N68" s="102"/>
      <c r="O68" s="102"/>
      <c r="P68" s="102"/>
      <c r="Q68" s="102"/>
      <c r="R68" s="102"/>
      <c r="S68" s="102"/>
      <c r="T68" s="97"/>
    </row>
    <row r="69" spans="1:23" ht="15" customHeight="1" x14ac:dyDescent="0.2">
      <c r="A69" s="100"/>
      <c r="B69" s="105" t="s">
        <v>82</v>
      </c>
      <c r="C69" s="105"/>
      <c r="D69" s="105"/>
      <c r="E69" s="105"/>
      <c r="F69" s="99">
        <v>-15.331</v>
      </c>
      <c r="G69" s="99">
        <v>-13.981</v>
      </c>
      <c r="H69" s="99">
        <v>-15.181000000000001</v>
      </c>
      <c r="I69" s="99">
        <v>-15.021999999999998</v>
      </c>
      <c r="J69" s="99">
        <v>-14.32</v>
      </c>
      <c r="K69" s="99">
        <v>-17.456</v>
      </c>
      <c r="L69" s="99">
        <v>-16.871000000000002</v>
      </c>
      <c r="M69" s="99">
        <v>-17.646999999999998</v>
      </c>
      <c r="N69" s="99">
        <v>-18.298999999999999</v>
      </c>
      <c r="O69" s="99">
        <v>-18.121000000000002</v>
      </c>
      <c r="P69" s="99">
        <v>-18.655000000000001</v>
      </c>
      <c r="Q69" s="99">
        <v>-20.810000000000002</v>
      </c>
      <c r="R69" s="99">
        <v>-78.849999999999994</v>
      </c>
      <c r="S69" s="99">
        <v>-172.38200000000001</v>
      </c>
      <c r="T69" s="97"/>
    </row>
    <row r="70" spans="1:23" ht="15" customHeight="1" x14ac:dyDescent="0.2">
      <c r="A70" s="100"/>
      <c r="B70" s="106" t="s">
        <v>81</v>
      </c>
      <c r="C70" s="106"/>
      <c r="D70" s="106"/>
      <c r="E70" s="106"/>
      <c r="F70" s="99">
        <v>-8.5280000000000005</v>
      </c>
      <c r="G70" s="99">
        <v>-7.65</v>
      </c>
      <c r="H70" s="99">
        <v>-7.17</v>
      </c>
      <c r="I70" s="99">
        <v>-7.8280000000000003</v>
      </c>
      <c r="J70" s="99">
        <v>-8.2769999999999992</v>
      </c>
      <c r="K70" s="99">
        <v>-8.7509999999999994</v>
      </c>
      <c r="L70" s="99">
        <v>-9.2550000000000008</v>
      </c>
      <c r="M70" s="99">
        <v>-9.7859999999999996</v>
      </c>
      <c r="N70" s="99">
        <v>-10.35</v>
      </c>
      <c r="O70" s="99">
        <v>-10.945</v>
      </c>
      <c r="P70" s="99">
        <v>-11.574</v>
      </c>
      <c r="Q70" s="99">
        <v>-12.246</v>
      </c>
      <c r="R70" s="99">
        <v>-41.280999999999999</v>
      </c>
      <c r="S70" s="99">
        <v>-96.181999999999988</v>
      </c>
      <c r="T70" s="97"/>
    </row>
    <row r="71" spans="1:23" ht="15" customHeight="1" x14ac:dyDescent="0.2">
      <c r="A71" s="100"/>
      <c r="B71" s="105" t="s">
        <v>80</v>
      </c>
      <c r="C71" s="100"/>
      <c r="D71" s="100"/>
      <c r="E71" s="100"/>
      <c r="F71" s="99">
        <v>-96.673000000000002</v>
      </c>
      <c r="G71" s="99">
        <v>-74.599999999999994</v>
      </c>
      <c r="H71" s="99">
        <v>0</v>
      </c>
      <c r="I71" s="99">
        <v>0</v>
      </c>
      <c r="J71" s="99">
        <v>0</v>
      </c>
      <c r="K71" s="99">
        <v>0</v>
      </c>
      <c r="L71" s="99">
        <v>0</v>
      </c>
      <c r="M71" s="99">
        <v>0</v>
      </c>
      <c r="N71" s="99">
        <v>0</v>
      </c>
      <c r="O71" s="99">
        <v>0</v>
      </c>
      <c r="P71" s="99">
        <v>0</v>
      </c>
      <c r="Q71" s="99">
        <v>0</v>
      </c>
      <c r="R71" s="99">
        <v>0</v>
      </c>
      <c r="S71" s="99">
        <v>0</v>
      </c>
      <c r="T71" s="97"/>
    </row>
    <row r="72" spans="1:23" ht="15" customHeight="1" x14ac:dyDescent="0.2">
      <c r="A72" s="100"/>
      <c r="B72" s="105" t="s">
        <v>47</v>
      </c>
      <c r="C72" s="105"/>
      <c r="D72" s="105"/>
      <c r="E72" s="105"/>
      <c r="F72" s="99">
        <v>-24.827000000000012</v>
      </c>
      <c r="G72" s="99">
        <v>-26.212000000000032</v>
      </c>
      <c r="H72" s="99">
        <v>-32.754999999999995</v>
      </c>
      <c r="I72" s="99">
        <v>-31.777000000000008</v>
      </c>
      <c r="J72" s="99">
        <v>-33.55299999999999</v>
      </c>
      <c r="K72" s="99">
        <v>-26.783000000000012</v>
      </c>
      <c r="L72" s="99">
        <v>-27.457000000000008</v>
      </c>
      <c r="M72" s="99">
        <v>-29.15799999999998</v>
      </c>
      <c r="N72" s="99">
        <v>-29.86699999999999</v>
      </c>
      <c r="O72" s="99">
        <v>-29.837999999999994</v>
      </c>
      <c r="P72" s="99">
        <v>-29.88900000000001</v>
      </c>
      <c r="Q72" s="99">
        <v>-28.95300000000001</v>
      </c>
      <c r="R72" s="99">
        <v>-152.32500000000005</v>
      </c>
      <c r="S72" s="99">
        <v>-300.03000000000003</v>
      </c>
      <c r="T72" s="97"/>
    </row>
    <row r="73" spans="1:23" ht="3" customHeight="1" x14ac:dyDescent="0.2">
      <c r="A73" s="100"/>
      <c r="B73" s="105"/>
      <c r="C73" s="105"/>
      <c r="D73" s="105"/>
      <c r="E73" s="105"/>
      <c r="F73" s="37" t="s">
        <v>43</v>
      </c>
      <c r="G73" s="37" t="s">
        <v>43</v>
      </c>
      <c r="H73" s="37" t="s">
        <v>43</v>
      </c>
      <c r="I73" s="37" t="s">
        <v>43</v>
      </c>
      <c r="J73" s="37" t="s">
        <v>43</v>
      </c>
      <c r="K73" s="37" t="s">
        <v>43</v>
      </c>
      <c r="L73" s="37" t="s">
        <v>43</v>
      </c>
      <c r="M73" s="37" t="s">
        <v>43</v>
      </c>
      <c r="N73" s="37" t="s">
        <v>43</v>
      </c>
      <c r="O73" s="37" t="s">
        <v>43</v>
      </c>
      <c r="P73" s="37" t="s">
        <v>43</v>
      </c>
      <c r="Q73" s="37" t="s">
        <v>43</v>
      </c>
      <c r="R73" s="37" t="s">
        <v>54</v>
      </c>
      <c r="S73" s="37" t="s">
        <v>54</v>
      </c>
      <c r="T73" s="97"/>
    </row>
    <row r="74" spans="1:23" ht="15" customHeight="1" x14ac:dyDescent="0.2">
      <c r="A74" s="100"/>
      <c r="B74" s="105"/>
      <c r="D74" s="105" t="s">
        <v>79</v>
      </c>
      <c r="E74" s="105"/>
      <c r="F74" s="99">
        <v>-304.77800000000002</v>
      </c>
      <c r="G74" s="99">
        <v>-286.87200000000001</v>
      </c>
      <c r="H74" s="99">
        <v>-225.22</v>
      </c>
      <c r="I74" s="99">
        <v>-232.10900000000001</v>
      </c>
      <c r="J74" s="99">
        <v>-244.7</v>
      </c>
      <c r="K74" s="99">
        <v>-253.42500000000001</v>
      </c>
      <c r="L74" s="99">
        <v>-266.33600000000001</v>
      </c>
      <c r="M74" s="99">
        <v>-280.32799999999997</v>
      </c>
      <c r="N74" s="99">
        <v>-294.416</v>
      </c>
      <c r="O74" s="99">
        <v>-310.26900000000001</v>
      </c>
      <c r="P74" s="99">
        <v>-327.37400000000002</v>
      </c>
      <c r="Q74" s="99">
        <v>-343.59300000000002</v>
      </c>
      <c r="R74" s="99">
        <v>-1221.79</v>
      </c>
      <c r="S74" s="99">
        <v>-2777.7699999999995</v>
      </c>
      <c r="T74" s="97"/>
      <c r="U74" s="30"/>
    </row>
    <row r="75" spans="1:23" ht="15" customHeight="1" x14ac:dyDescent="0.2">
      <c r="A75" s="100"/>
      <c r="B75" s="100"/>
      <c r="C75" s="100"/>
      <c r="D75" s="100"/>
      <c r="E75" s="100"/>
      <c r="F75" s="28"/>
      <c r="G75" s="28"/>
      <c r="H75" s="28"/>
      <c r="I75" s="28"/>
      <c r="J75" s="28"/>
      <c r="K75" s="28"/>
      <c r="L75" s="28"/>
      <c r="M75" s="28"/>
      <c r="N75" s="28"/>
      <c r="O75" s="28"/>
      <c r="P75" s="28"/>
      <c r="Q75" s="28"/>
      <c r="R75" s="28"/>
      <c r="S75" s="28"/>
      <c r="T75" s="97"/>
    </row>
    <row r="76" spans="1:23" ht="15" customHeight="1" x14ac:dyDescent="0.2">
      <c r="B76" s="103"/>
      <c r="C76" s="103"/>
      <c r="D76" s="103"/>
      <c r="E76" s="100" t="s">
        <v>78</v>
      </c>
      <c r="F76" s="99">
        <v>2031.623</v>
      </c>
      <c r="G76" s="99">
        <v>2110.471</v>
      </c>
      <c r="H76" s="99">
        <v>2311.7290000000003</v>
      </c>
      <c r="I76" s="99">
        <v>2499.788</v>
      </c>
      <c r="J76" s="99">
        <v>2600.5740000000005</v>
      </c>
      <c r="K76" s="99">
        <v>2688.7740000000003</v>
      </c>
      <c r="L76" s="99">
        <v>2839.8789999999999</v>
      </c>
      <c r="M76" s="99">
        <v>2989.2170000000001</v>
      </c>
      <c r="N76" s="99">
        <v>3158.529</v>
      </c>
      <c r="O76" s="99">
        <v>3378.4249999999997</v>
      </c>
      <c r="P76" s="99">
        <v>3503.5839999999998</v>
      </c>
      <c r="Q76" s="99">
        <v>3633.7759999999998</v>
      </c>
      <c r="R76" s="99">
        <v>12940.744000000001</v>
      </c>
      <c r="S76" s="99">
        <v>29604.275000000001</v>
      </c>
      <c r="T76" s="97"/>
      <c r="U76" s="82"/>
    </row>
    <row r="77" spans="1:23" ht="15" customHeight="1" x14ac:dyDescent="0.2">
      <c r="A77" s="100"/>
      <c r="B77" s="100"/>
      <c r="C77" s="100"/>
      <c r="D77" s="100"/>
      <c r="E77" s="100"/>
      <c r="F77" s="28"/>
      <c r="G77" s="28"/>
      <c r="H77" s="28"/>
      <c r="I77" s="28"/>
      <c r="J77" s="28"/>
      <c r="K77" s="28"/>
      <c r="L77" s="28"/>
      <c r="M77" s="28"/>
      <c r="N77" s="28"/>
      <c r="O77" s="28"/>
      <c r="P77" s="28"/>
      <c r="Q77" s="28"/>
      <c r="R77" s="28"/>
      <c r="S77" s="28"/>
      <c r="T77" s="97"/>
    </row>
    <row r="78" spans="1:23" ht="15" customHeight="1" x14ac:dyDescent="0.25">
      <c r="A78" s="104" t="s">
        <v>53</v>
      </c>
      <c r="B78" s="103"/>
      <c r="C78" s="103"/>
      <c r="D78" s="103"/>
      <c r="E78" s="103"/>
      <c r="F78" s="102"/>
      <c r="G78" s="102"/>
      <c r="H78" s="102"/>
      <c r="I78" s="102"/>
      <c r="J78" s="102"/>
      <c r="K78" s="102"/>
      <c r="L78" s="102"/>
      <c r="M78" s="102"/>
      <c r="N78" s="102"/>
      <c r="O78" s="102"/>
      <c r="P78" s="102"/>
      <c r="Q78" s="102"/>
      <c r="R78" s="102"/>
      <c r="S78" s="102"/>
      <c r="T78" s="97"/>
    </row>
    <row r="79" spans="1:23" ht="15" customHeight="1" x14ac:dyDescent="0.2">
      <c r="A79" s="100" t="s">
        <v>77</v>
      </c>
      <c r="B79" s="103"/>
      <c r="C79" s="103"/>
      <c r="D79" s="103"/>
      <c r="E79" s="103"/>
      <c r="T79" s="97"/>
      <c r="U79" s="82"/>
      <c r="W79" s="30"/>
    </row>
    <row r="80" spans="1:23" ht="15" customHeight="1" x14ac:dyDescent="0.2">
      <c r="A80" s="100" t="s">
        <v>76</v>
      </c>
      <c r="B80" s="103"/>
      <c r="C80" s="103"/>
      <c r="D80" s="103"/>
      <c r="E80" s="103"/>
      <c r="F80" s="99">
        <v>2336.4009999999998</v>
      </c>
      <c r="G80" s="99">
        <v>2397.3429999999998</v>
      </c>
      <c r="H80" s="99">
        <v>2536.9490000000001</v>
      </c>
      <c r="I80" s="99">
        <v>2731.8969999999999</v>
      </c>
      <c r="J80" s="99">
        <v>2845.2740000000003</v>
      </c>
      <c r="K80" s="99">
        <v>2942.1990000000005</v>
      </c>
      <c r="L80" s="99">
        <v>3106.2150000000001</v>
      </c>
      <c r="M80" s="99">
        <v>3269.5450000000001</v>
      </c>
      <c r="N80" s="99">
        <v>3452.9450000000002</v>
      </c>
      <c r="O80" s="99">
        <v>3688.6939999999995</v>
      </c>
      <c r="P80" s="99">
        <v>3830.9579999999996</v>
      </c>
      <c r="Q80" s="99">
        <v>3977.3689999999997</v>
      </c>
      <c r="R80" s="99">
        <v>14162.534</v>
      </c>
      <c r="S80" s="99">
        <v>32382.044999999995</v>
      </c>
      <c r="T80" s="97"/>
      <c r="U80" s="82"/>
      <c r="W80" s="30"/>
    </row>
    <row r="81" spans="1:23" ht="15" customHeight="1" x14ac:dyDescent="0.2">
      <c r="A81" s="100"/>
      <c r="B81" s="103"/>
      <c r="C81" s="103"/>
      <c r="D81" s="103"/>
      <c r="E81" s="103"/>
      <c r="F81" s="102"/>
      <c r="G81" s="102"/>
      <c r="H81" s="102"/>
      <c r="I81" s="102"/>
      <c r="J81" s="102"/>
      <c r="K81" s="102"/>
      <c r="L81" s="102"/>
      <c r="M81" s="102"/>
      <c r="N81" s="102"/>
      <c r="O81" s="102"/>
      <c r="P81" s="102"/>
      <c r="Q81" s="102"/>
      <c r="R81" s="102"/>
      <c r="S81" s="102"/>
      <c r="T81" s="97"/>
      <c r="U81" s="82"/>
      <c r="W81" s="30"/>
    </row>
    <row r="82" spans="1:23" ht="15" customHeight="1" x14ac:dyDescent="0.2">
      <c r="A82" s="100" t="s">
        <v>75</v>
      </c>
      <c r="B82" s="103"/>
      <c r="C82" s="103"/>
      <c r="D82" s="103"/>
      <c r="E82" s="103"/>
      <c r="F82" s="102"/>
      <c r="G82" s="102"/>
      <c r="H82" s="102"/>
      <c r="I82" s="102"/>
      <c r="J82" s="102"/>
      <c r="K82" s="102"/>
      <c r="L82" s="102"/>
      <c r="M82" s="102"/>
      <c r="N82" s="102"/>
      <c r="O82" s="102"/>
      <c r="P82" s="102"/>
      <c r="Q82" s="102"/>
      <c r="R82" s="102"/>
      <c r="S82" s="102"/>
      <c r="T82" s="97"/>
      <c r="U82" s="82"/>
      <c r="W82" s="30"/>
    </row>
    <row r="83" spans="1:23" ht="15" customHeight="1" x14ac:dyDescent="0.2">
      <c r="A83" s="100" t="s">
        <v>74</v>
      </c>
      <c r="B83" s="100"/>
      <c r="C83" s="100"/>
      <c r="D83" s="100"/>
      <c r="E83" s="100"/>
      <c r="F83" s="99">
        <v>491.80900000000003</v>
      </c>
      <c r="G83" s="99">
        <v>503.56699999999995</v>
      </c>
      <c r="H83" s="99">
        <v>516.53099999999995</v>
      </c>
      <c r="I83" s="99">
        <v>557.98399999999992</v>
      </c>
      <c r="J83" s="99">
        <v>566.00400000000002</v>
      </c>
      <c r="K83" s="99">
        <v>576.42899999999997</v>
      </c>
      <c r="L83" s="99">
        <v>637.66799999999989</v>
      </c>
      <c r="M83" s="99">
        <v>681.31099999999992</v>
      </c>
      <c r="N83" s="99">
        <v>729.14800000000002</v>
      </c>
      <c r="O83" s="99">
        <v>812.67399999999998</v>
      </c>
      <c r="P83" s="99">
        <v>829.76800000000003</v>
      </c>
      <c r="Q83" s="99">
        <v>847.68999999999983</v>
      </c>
      <c r="R83" s="99">
        <v>2854.616</v>
      </c>
      <c r="S83" s="99">
        <v>6755.2069999999994</v>
      </c>
      <c r="T83" s="97"/>
    </row>
    <row r="84" spans="1:23" ht="15" customHeight="1" x14ac:dyDescent="0.2">
      <c r="A84" s="100"/>
      <c r="B84" s="100"/>
      <c r="C84" s="100"/>
      <c r="D84" s="100"/>
      <c r="E84" s="100"/>
      <c r="F84" s="99"/>
      <c r="G84" s="99"/>
      <c r="H84" s="99"/>
      <c r="I84" s="99"/>
      <c r="J84" s="99"/>
      <c r="K84" s="99"/>
      <c r="L84" s="99"/>
      <c r="M84" s="99"/>
      <c r="N84" s="99"/>
      <c r="O84" s="99"/>
      <c r="P84" s="99"/>
      <c r="Q84" s="99"/>
      <c r="R84" s="99"/>
      <c r="S84" s="99"/>
      <c r="T84" s="97"/>
    </row>
    <row r="85" spans="1:23" ht="15" customHeight="1" x14ac:dyDescent="0.2">
      <c r="A85" s="100" t="s">
        <v>73</v>
      </c>
      <c r="B85" s="100"/>
      <c r="C85" s="100"/>
      <c r="D85" s="100"/>
      <c r="E85" s="100"/>
      <c r="F85" s="99"/>
      <c r="G85" s="99"/>
      <c r="H85" s="99"/>
      <c r="I85" s="99"/>
      <c r="J85" s="99"/>
      <c r="K85" s="99"/>
      <c r="L85" s="99"/>
      <c r="M85" s="99"/>
      <c r="N85" s="99"/>
      <c r="O85" s="99"/>
      <c r="P85" s="99"/>
      <c r="Q85" s="99"/>
      <c r="R85" s="99"/>
      <c r="S85" s="99"/>
      <c r="T85" s="97"/>
    </row>
    <row r="86" spans="1:23" ht="15" customHeight="1" x14ac:dyDescent="0.2">
      <c r="A86" s="101" t="s">
        <v>72</v>
      </c>
      <c r="B86" s="101"/>
      <c r="C86" s="100"/>
      <c r="D86" s="100"/>
      <c r="E86" s="100"/>
      <c r="F86" s="99">
        <v>767.63300000000004</v>
      </c>
      <c r="G86" s="99">
        <v>835.125</v>
      </c>
      <c r="H86" s="99">
        <v>905.52099999999996</v>
      </c>
      <c r="I86" s="99">
        <v>1018.1410000000001</v>
      </c>
      <c r="J86" s="99">
        <v>1070.0510000000002</v>
      </c>
      <c r="K86" s="99">
        <v>1101.3789999999999</v>
      </c>
      <c r="L86" s="99">
        <v>1191.096</v>
      </c>
      <c r="M86" s="99">
        <v>1263.1619999999998</v>
      </c>
      <c r="N86" s="99">
        <v>1343.029</v>
      </c>
      <c r="O86" s="99">
        <v>1459.0449999999998</v>
      </c>
      <c r="P86" s="99">
        <v>1508.491</v>
      </c>
      <c r="Q86" s="99">
        <v>1559.808</v>
      </c>
      <c r="R86" s="99">
        <v>5286.1880000000001</v>
      </c>
      <c r="S86" s="99">
        <v>12419.723000000002</v>
      </c>
      <c r="T86" s="97"/>
    </row>
    <row r="87" spans="1:23" ht="15" customHeight="1" x14ac:dyDescent="0.2">
      <c r="C87" s="98"/>
      <c r="D87" s="98"/>
      <c r="E87" s="98"/>
      <c r="F87" s="98"/>
      <c r="G87" s="98"/>
      <c r="H87" s="98"/>
      <c r="I87" s="98"/>
      <c r="J87" s="98"/>
      <c r="K87" s="98"/>
      <c r="L87" s="98"/>
      <c r="M87" s="98"/>
      <c r="N87" s="98"/>
      <c r="O87" s="98"/>
      <c r="P87" s="98"/>
      <c r="Q87" s="98"/>
      <c r="R87" s="98"/>
      <c r="S87" s="98"/>
      <c r="T87" s="97"/>
    </row>
    <row r="88" spans="1:23" ht="15" customHeight="1" x14ac:dyDescent="0.2">
      <c r="A88" s="89" t="s">
        <v>1</v>
      </c>
      <c r="B88" s="42"/>
      <c r="C88" s="42"/>
      <c r="D88" s="42"/>
      <c r="E88" s="42"/>
      <c r="F88" s="96"/>
      <c r="G88" s="96"/>
      <c r="H88" s="96"/>
      <c r="I88" s="35"/>
      <c r="J88" s="35"/>
      <c r="K88" s="35"/>
      <c r="L88" s="35"/>
      <c r="M88" s="35"/>
      <c r="N88" s="35"/>
      <c r="O88" s="35"/>
      <c r="P88" s="35"/>
      <c r="Q88" s="35"/>
      <c r="R88" s="35"/>
      <c r="S88" s="35"/>
      <c r="T88" s="89"/>
      <c r="U88" s="35"/>
    </row>
    <row r="89" spans="1:23" ht="15" customHeight="1" x14ac:dyDescent="0.2">
      <c r="A89" s="35"/>
      <c r="B89" s="35"/>
      <c r="C89" s="89"/>
      <c r="D89" s="89"/>
      <c r="E89" s="89"/>
      <c r="F89" s="35"/>
      <c r="G89" s="35"/>
      <c r="H89" s="35"/>
      <c r="I89" s="35"/>
      <c r="J89" s="35"/>
      <c r="K89" s="35"/>
      <c r="L89" s="35"/>
      <c r="M89" s="35"/>
      <c r="N89" s="35"/>
      <c r="O89" s="35"/>
      <c r="P89" s="35"/>
      <c r="Q89" s="35"/>
      <c r="R89" s="35"/>
      <c r="S89" s="35"/>
      <c r="T89" s="89"/>
      <c r="U89" s="35"/>
    </row>
    <row r="90" spans="1:23" ht="15" customHeight="1" x14ac:dyDescent="0.2">
      <c r="A90" s="354" t="s">
        <v>71</v>
      </c>
      <c r="B90" s="354"/>
      <c r="C90" s="354"/>
      <c r="D90" s="354"/>
      <c r="E90" s="354"/>
      <c r="F90" s="354"/>
      <c r="G90" s="354"/>
      <c r="H90" s="354"/>
      <c r="I90" s="354"/>
      <c r="J90" s="354"/>
      <c r="K90" s="354"/>
      <c r="L90" s="354"/>
      <c r="M90" s="354"/>
      <c r="N90" s="354"/>
      <c r="O90" s="354"/>
      <c r="P90" s="354"/>
      <c r="Q90" s="354"/>
      <c r="R90" s="354"/>
      <c r="S90" s="354"/>
      <c r="T90" s="89"/>
      <c r="U90" s="35"/>
    </row>
    <row r="91" spans="1:23" ht="15" customHeight="1" x14ac:dyDescent="0.2">
      <c r="A91" s="89"/>
      <c r="B91" s="42"/>
      <c r="C91" s="42"/>
      <c r="D91" s="42"/>
      <c r="E91" s="42"/>
      <c r="F91" s="42"/>
      <c r="G91" s="42"/>
      <c r="H91" s="42"/>
      <c r="I91" s="42"/>
      <c r="J91" s="42"/>
      <c r="K91" s="42"/>
      <c r="L91" s="42"/>
      <c r="M91" s="42"/>
      <c r="N91" s="42"/>
      <c r="O91" s="42"/>
      <c r="P91" s="42"/>
      <c r="Q91" s="42"/>
      <c r="R91" s="42"/>
      <c r="S91" s="42"/>
      <c r="T91" s="89"/>
      <c r="U91" s="35"/>
    </row>
    <row r="92" spans="1:23" ht="15" customHeight="1" x14ac:dyDescent="0.2">
      <c r="A92" s="354" t="s">
        <v>70</v>
      </c>
      <c r="B92" s="354"/>
      <c r="C92" s="354"/>
      <c r="D92" s="354"/>
      <c r="E92" s="354"/>
      <c r="F92" s="354"/>
      <c r="G92" s="354"/>
      <c r="H92" s="354"/>
      <c r="I92" s="354"/>
      <c r="J92" s="354"/>
      <c r="K92" s="354"/>
      <c r="L92" s="354"/>
      <c r="M92" s="354"/>
      <c r="N92" s="354"/>
      <c r="O92" s="354"/>
      <c r="P92" s="354"/>
      <c r="Q92" s="354"/>
      <c r="R92" s="354"/>
      <c r="S92" s="354"/>
      <c r="T92" s="42"/>
      <c r="U92" s="35"/>
    </row>
    <row r="93" spans="1:23" ht="15" customHeight="1" x14ac:dyDescent="0.2">
      <c r="A93" s="89"/>
      <c r="B93" s="42"/>
      <c r="C93" s="42"/>
      <c r="D93" s="42"/>
      <c r="E93" s="42"/>
      <c r="F93" s="42"/>
      <c r="G93" s="42"/>
      <c r="H93" s="42"/>
      <c r="I93" s="42"/>
      <c r="J93" s="42"/>
      <c r="K93" s="42"/>
      <c r="L93" s="42"/>
      <c r="M93" s="42"/>
      <c r="N93" s="42"/>
      <c r="O93" s="42"/>
      <c r="P93" s="42"/>
      <c r="Q93" s="42"/>
      <c r="R93" s="42"/>
      <c r="S93" s="42"/>
      <c r="T93" s="89"/>
      <c r="U93" s="35"/>
    </row>
    <row r="94" spans="1:23" ht="15" customHeight="1" x14ac:dyDescent="0.2">
      <c r="A94" s="352" t="s">
        <v>69</v>
      </c>
      <c r="B94" s="352"/>
      <c r="C94" s="352"/>
      <c r="D94" s="352"/>
      <c r="E94" s="352"/>
      <c r="F94" s="352"/>
      <c r="G94" s="352"/>
      <c r="H94" s="352"/>
      <c r="I94" s="352"/>
      <c r="J94" s="352"/>
      <c r="K94" s="352"/>
      <c r="L94" s="352"/>
      <c r="M94" s="352"/>
      <c r="N94" s="352"/>
      <c r="O94" s="352"/>
      <c r="P94" s="352"/>
      <c r="Q94" s="352"/>
      <c r="R94" s="352"/>
      <c r="S94" s="352"/>
      <c r="T94" s="89"/>
      <c r="U94" s="35"/>
    </row>
    <row r="95" spans="1:23" ht="15" customHeight="1" x14ac:dyDescent="0.2">
      <c r="A95" s="89"/>
      <c r="B95" s="42"/>
      <c r="C95" s="42"/>
      <c r="D95" s="42"/>
      <c r="E95" s="42"/>
      <c r="F95" s="42"/>
      <c r="G95" s="42"/>
      <c r="H95" s="42"/>
      <c r="I95" s="42"/>
      <c r="J95" s="42"/>
      <c r="K95" s="42"/>
      <c r="L95" s="42"/>
      <c r="M95" s="42"/>
      <c r="N95" s="42"/>
      <c r="O95" s="42"/>
      <c r="P95" s="42"/>
      <c r="Q95" s="42"/>
      <c r="R95" s="42"/>
      <c r="S95" s="42"/>
      <c r="T95" s="89"/>
      <c r="U95" s="35"/>
    </row>
    <row r="96" spans="1:23" ht="15" customHeight="1" x14ac:dyDescent="0.2">
      <c r="A96" s="352" t="s">
        <v>68</v>
      </c>
      <c r="B96" s="352"/>
      <c r="C96" s="352"/>
      <c r="D96" s="352"/>
      <c r="E96" s="352"/>
      <c r="F96" s="352"/>
      <c r="G96" s="352"/>
      <c r="H96" s="352"/>
      <c r="I96" s="352"/>
      <c r="J96" s="352"/>
      <c r="K96" s="352"/>
      <c r="L96" s="352"/>
      <c r="M96" s="352"/>
      <c r="N96" s="352"/>
      <c r="O96" s="352"/>
      <c r="P96" s="352"/>
      <c r="Q96" s="352"/>
      <c r="R96" s="352"/>
      <c r="S96" s="352"/>
      <c r="T96" s="89"/>
      <c r="U96" s="35"/>
    </row>
    <row r="97" spans="1:21" ht="15" customHeight="1" x14ac:dyDescent="0.2">
      <c r="A97" s="89"/>
      <c r="B97" s="42"/>
      <c r="C97" s="42"/>
      <c r="D97" s="42"/>
      <c r="E97" s="42"/>
      <c r="F97" s="42"/>
      <c r="G97" s="42"/>
      <c r="H97" s="42"/>
      <c r="I97" s="42"/>
      <c r="J97" s="42"/>
      <c r="K97" s="42"/>
      <c r="L97" s="42"/>
      <c r="M97" s="42"/>
      <c r="N97" s="42"/>
      <c r="O97" s="42"/>
      <c r="P97" s="42"/>
      <c r="Q97" s="42"/>
      <c r="R97" s="42"/>
      <c r="S97" s="42"/>
      <c r="T97" s="89"/>
      <c r="U97" s="35"/>
    </row>
    <row r="98" spans="1:21" s="94" customFormat="1" ht="15" customHeight="1" x14ac:dyDescent="0.2">
      <c r="A98" s="355" t="s">
        <v>67</v>
      </c>
      <c r="B98" s="356"/>
      <c r="C98" s="356"/>
      <c r="D98" s="356"/>
      <c r="E98" s="356"/>
      <c r="F98" s="356"/>
      <c r="G98" s="356"/>
      <c r="H98" s="356"/>
      <c r="I98" s="356"/>
      <c r="J98" s="356"/>
      <c r="K98" s="356"/>
      <c r="L98" s="356"/>
      <c r="M98" s="356"/>
      <c r="N98" s="356"/>
      <c r="O98" s="356"/>
      <c r="P98" s="356"/>
      <c r="Q98" s="356"/>
      <c r="R98" s="356"/>
      <c r="S98" s="356"/>
      <c r="T98" s="95"/>
      <c r="U98" s="95"/>
    </row>
    <row r="99" spans="1:21" ht="15" customHeight="1" x14ac:dyDescent="0.2">
      <c r="A99" s="89"/>
      <c r="B99" s="42"/>
      <c r="C99" s="42"/>
      <c r="D99" s="42"/>
      <c r="E99" s="42"/>
      <c r="F99" s="42"/>
      <c r="G99" s="42"/>
      <c r="H99" s="42"/>
      <c r="I99" s="42"/>
      <c r="J99" s="42"/>
      <c r="K99" s="42"/>
      <c r="L99" s="42"/>
      <c r="M99" s="42"/>
      <c r="N99" s="42"/>
      <c r="O99" s="42"/>
      <c r="P99" s="42"/>
      <c r="Q99" s="42"/>
      <c r="R99" s="42"/>
      <c r="S99" s="42"/>
      <c r="T99" s="89"/>
      <c r="U99" s="35"/>
    </row>
    <row r="100" spans="1:21" ht="15" customHeight="1" x14ac:dyDescent="0.2">
      <c r="A100" s="352" t="s">
        <v>66</v>
      </c>
      <c r="B100" s="352"/>
      <c r="C100" s="352"/>
      <c r="D100" s="352"/>
      <c r="E100" s="352"/>
      <c r="F100" s="352"/>
      <c r="G100" s="352"/>
      <c r="H100" s="352"/>
      <c r="I100" s="352"/>
      <c r="J100" s="352"/>
      <c r="K100" s="352"/>
      <c r="L100" s="352"/>
      <c r="M100" s="352"/>
      <c r="N100" s="352"/>
      <c r="O100" s="352"/>
      <c r="P100" s="352"/>
      <c r="Q100" s="352"/>
      <c r="R100" s="352"/>
      <c r="S100" s="352"/>
      <c r="T100" s="89"/>
      <c r="U100" s="35"/>
    </row>
    <row r="101" spans="1:21" ht="15" customHeight="1" x14ac:dyDescent="0.2">
      <c r="A101" s="92"/>
      <c r="B101" s="93"/>
      <c r="C101" s="93"/>
      <c r="D101" s="93"/>
      <c r="E101" s="93"/>
      <c r="F101" s="93"/>
      <c r="G101" s="93"/>
      <c r="H101" s="93"/>
      <c r="I101" s="93"/>
      <c r="J101" s="93"/>
      <c r="K101" s="93"/>
      <c r="L101" s="93"/>
      <c r="M101" s="93"/>
      <c r="N101" s="93"/>
      <c r="O101" s="93"/>
      <c r="P101" s="93"/>
      <c r="Q101" s="93"/>
      <c r="R101" s="93"/>
      <c r="S101" s="93"/>
      <c r="T101" s="89"/>
      <c r="U101" s="35"/>
    </row>
    <row r="102" spans="1:21" ht="15" customHeight="1" x14ac:dyDescent="0.2">
      <c r="A102" s="352" t="s">
        <v>65</v>
      </c>
      <c r="B102" s="357"/>
      <c r="C102" s="357"/>
      <c r="D102" s="357"/>
      <c r="E102" s="357"/>
      <c r="F102" s="357"/>
      <c r="G102" s="357"/>
      <c r="H102" s="357"/>
      <c r="I102" s="357"/>
      <c r="J102" s="357"/>
      <c r="K102" s="357"/>
      <c r="L102" s="357"/>
      <c r="M102" s="357"/>
      <c r="N102" s="357"/>
      <c r="O102" s="357"/>
      <c r="P102" s="357"/>
      <c r="Q102" s="357"/>
      <c r="R102" s="357"/>
      <c r="S102" s="357"/>
      <c r="T102" s="89"/>
      <c r="U102" s="35"/>
    </row>
    <row r="103" spans="1:21" ht="15" customHeight="1" x14ac:dyDescent="0.2">
      <c r="A103" s="89"/>
      <c r="B103" s="42"/>
      <c r="C103" s="42"/>
      <c r="D103" s="42"/>
      <c r="E103" s="42"/>
      <c r="F103" s="42"/>
      <c r="G103" s="42"/>
      <c r="H103" s="42"/>
      <c r="I103" s="42"/>
      <c r="J103" s="42"/>
      <c r="K103" s="42"/>
      <c r="L103" s="42"/>
      <c r="M103" s="42"/>
      <c r="N103" s="42"/>
      <c r="O103" s="42"/>
      <c r="P103" s="42"/>
      <c r="Q103" s="42"/>
      <c r="R103" s="42"/>
      <c r="S103" s="42"/>
      <c r="T103" s="89"/>
      <c r="U103" s="35"/>
    </row>
    <row r="104" spans="1:21" ht="15" customHeight="1" x14ac:dyDescent="0.2">
      <c r="A104" s="353" t="s">
        <v>64</v>
      </c>
      <c r="B104" s="353"/>
      <c r="C104" s="353"/>
      <c r="D104" s="353"/>
      <c r="E104" s="353"/>
      <c r="F104" s="353"/>
      <c r="G104" s="353"/>
      <c r="H104" s="353"/>
      <c r="I104" s="353"/>
      <c r="J104" s="353"/>
      <c r="K104" s="353"/>
      <c r="L104" s="353"/>
      <c r="M104" s="353"/>
      <c r="N104" s="353"/>
      <c r="O104" s="353"/>
      <c r="P104" s="353"/>
      <c r="Q104" s="353"/>
      <c r="R104" s="353"/>
      <c r="S104" s="353"/>
      <c r="T104" s="89"/>
      <c r="U104" s="35"/>
    </row>
    <row r="105" spans="1:21" ht="15" customHeight="1" x14ac:dyDescent="0.2">
      <c r="A105" s="353"/>
      <c r="B105" s="353"/>
      <c r="C105" s="353"/>
      <c r="D105" s="353"/>
      <c r="E105" s="353"/>
      <c r="F105" s="353"/>
      <c r="G105" s="353"/>
      <c r="H105" s="353"/>
      <c r="I105" s="353"/>
      <c r="J105" s="353"/>
      <c r="K105" s="353"/>
      <c r="L105" s="353"/>
      <c r="M105" s="353"/>
      <c r="N105" s="353"/>
      <c r="O105" s="353"/>
      <c r="P105" s="353"/>
      <c r="Q105" s="353"/>
      <c r="R105" s="353"/>
      <c r="S105" s="353"/>
      <c r="T105" s="92"/>
      <c r="U105" s="35"/>
    </row>
    <row r="106" spans="1:21" ht="15" customHeight="1" x14ac:dyDescent="0.2">
      <c r="A106" s="89"/>
      <c r="B106" s="42"/>
      <c r="C106" s="42"/>
      <c r="D106" s="42"/>
      <c r="E106" s="42"/>
      <c r="F106" s="42"/>
      <c r="G106" s="42"/>
      <c r="H106" s="42"/>
      <c r="I106" s="42"/>
      <c r="J106" s="42"/>
      <c r="K106" s="42"/>
      <c r="L106" s="42"/>
      <c r="M106" s="42"/>
      <c r="N106" s="42"/>
      <c r="O106" s="42"/>
      <c r="P106" s="42"/>
      <c r="Q106" s="42"/>
      <c r="R106" s="42"/>
      <c r="S106" s="42"/>
      <c r="T106" s="89"/>
      <c r="U106" s="35"/>
    </row>
    <row r="107" spans="1:21" ht="15" customHeight="1" x14ac:dyDescent="0.2">
      <c r="A107" s="352" t="s">
        <v>63</v>
      </c>
      <c r="B107" s="352"/>
      <c r="C107" s="352"/>
      <c r="D107" s="352"/>
      <c r="E107" s="352"/>
      <c r="F107" s="352"/>
      <c r="G107" s="352"/>
      <c r="H107" s="352"/>
      <c r="I107" s="352"/>
      <c r="J107" s="352"/>
      <c r="K107" s="352"/>
      <c r="L107" s="352"/>
      <c r="M107" s="352"/>
      <c r="N107" s="352"/>
      <c r="O107" s="352"/>
      <c r="P107" s="352"/>
      <c r="Q107" s="352"/>
      <c r="R107" s="352"/>
      <c r="S107" s="352"/>
      <c r="T107" s="89"/>
      <c r="U107" s="35"/>
    </row>
    <row r="108" spans="1:21" ht="15" customHeight="1" x14ac:dyDescent="0.2">
      <c r="A108" s="92"/>
      <c r="B108" s="91"/>
      <c r="C108" s="91"/>
      <c r="D108" s="91"/>
      <c r="E108" s="91"/>
      <c r="F108" s="91"/>
      <c r="G108" s="91"/>
      <c r="H108" s="91"/>
      <c r="I108" s="91"/>
      <c r="J108" s="91"/>
      <c r="K108" s="91"/>
      <c r="L108" s="91"/>
      <c r="M108" s="91"/>
      <c r="N108" s="91"/>
      <c r="O108" s="91"/>
      <c r="P108" s="91"/>
      <c r="Q108" s="91"/>
      <c r="R108" s="91"/>
      <c r="S108" s="91"/>
      <c r="T108" s="89"/>
      <c r="U108" s="35"/>
    </row>
    <row r="109" spans="1:21" ht="15" customHeight="1" x14ac:dyDescent="0.2">
      <c r="A109" s="353" t="s">
        <v>62</v>
      </c>
      <c r="B109" s="353"/>
      <c r="C109" s="353"/>
      <c r="D109" s="353"/>
      <c r="E109" s="353"/>
      <c r="F109" s="353"/>
      <c r="G109" s="353"/>
      <c r="H109" s="353"/>
      <c r="I109" s="353"/>
      <c r="J109" s="353"/>
      <c r="K109" s="353"/>
      <c r="L109" s="353"/>
      <c r="M109" s="353"/>
      <c r="N109" s="353"/>
      <c r="O109" s="353"/>
      <c r="P109" s="353"/>
      <c r="Q109" s="353"/>
      <c r="R109" s="353"/>
      <c r="S109" s="353"/>
      <c r="T109" s="89"/>
      <c r="U109" s="35"/>
    </row>
    <row r="110" spans="1:21" ht="15" customHeight="1" x14ac:dyDescent="0.2">
      <c r="A110" s="353"/>
      <c r="B110" s="353"/>
      <c r="C110" s="353"/>
      <c r="D110" s="353"/>
      <c r="E110" s="353"/>
      <c r="F110" s="353"/>
      <c r="G110" s="353"/>
      <c r="H110" s="353"/>
      <c r="I110" s="353"/>
      <c r="J110" s="353"/>
      <c r="K110" s="353"/>
      <c r="L110" s="353"/>
      <c r="M110" s="353"/>
      <c r="N110" s="353"/>
      <c r="O110" s="353"/>
      <c r="P110" s="353"/>
      <c r="Q110" s="353"/>
      <c r="R110" s="353"/>
      <c r="S110" s="353"/>
      <c r="T110" s="89"/>
      <c r="U110" s="35"/>
    </row>
    <row r="111" spans="1:21" ht="15" customHeight="1" x14ac:dyDescent="0.2">
      <c r="A111" s="353"/>
      <c r="B111" s="353"/>
      <c r="C111" s="353"/>
      <c r="D111" s="353"/>
      <c r="E111" s="353"/>
      <c r="F111" s="353"/>
      <c r="G111" s="353"/>
      <c r="H111" s="353"/>
      <c r="I111" s="353"/>
      <c r="J111" s="353"/>
      <c r="K111" s="353"/>
      <c r="L111" s="353"/>
      <c r="M111" s="353"/>
      <c r="N111" s="353"/>
      <c r="O111" s="353"/>
      <c r="P111" s="353"/>
      <c r="Q111" s="353"/>
      <c r="R111" s="353"/>
      <c r="S111" s="353"/>
      <c r="T111" s="89"/>
      <c r="U111" s="35"/>
    </row>
    <row r="112" spans="1:21" ht="15" customHeight="1" x14ac:dyDescent="0.2">
      <c r="A112" s="90"/>
      <c r="B112" s="90"/>
      <c r="C112" s="90"/>
      <c r="D112" s="90"/>
      <c r="E112" s="90"/>
      <c r="F112" s="90"/>
      <c r="G112" s="90"/>
      <c r="H112" s="90"/>
      <c r="I112" s="90"/>
      <c r="J112" s="90"/>
      <c r="K112" s="90"/>
      <c r="L112" s="90"/>
      <c r="M112" s="90"/>
      <c r="N112" s="90"/>
      <c r="O112" s="90"/>
      <c r="P112" s="90"/>
      <c r="Q112" s="90"/>
      <c r="R112" s="90"/>
      <c r="S112" s="90"/>
      <c r="T112" s="89"/>
      <c r="U112" s="35"/>
    </row>
    <row r="113" spans="1:21" ht="15" customHeight="1" x14ac:dyDescent="0.2">
      <c r="A113" s="349" t="s">
        <v>61</v>
      </c>
      <c r="B113" s="349"/>
      <c r="C113" s="349"/>
      <c r="D113" s="349"/>
      <c r="E113" s="349"/>
      <c r="F113" s="349"/>
      <c r="G113" s="349"/>
      <c r="H113" s="349"/>
      <c r="I113" s="349"/>
      <c r="J113" s="349"/>
      <c r="K113" s="349"/>
      <c r="L113" s="349"/>
      <c r="M113" s="349"/>
      <c r="N113" s="349"/>
      <c r="O113" s="349"/>
      <c r="P113" s="349"/>
      <c r="Q113" s="349"/>
      <c r="R113" s="349"/>
      <c r="S113" s="349"/>
      <c r="T113" s="89"/>
      <c r="U113" s="35"/>
    </row>
    <row r="114" spans="1:21" ht="15" customHeight="1" x14ac:dyDescent="0.2">
      <c r="A114" s="349"/>
      <c r="B114" s="349"/>
      <c r="C114" s="349"/>
      <c r="D114" s="349"/>
      <c r="E114" s="349"/>
      <c r="F114" s="349"/>
      <c r="G114" s="349"/>
      <c r="H114" s="349"/>
      <c r="I114" s="349"/>
      <c r="J114" s="349"/>
      <c r="K114" s="349"/>
      <c r="L114" s="349"/>
      <c r="M114" s="349"/>
      <c r="N114" s="349"/>
      <c r="O114" s="349"/>
      <c r="P114" s="349"/>
      <c r="Q114" s="349"/>
      <c r="R114" s="349"/>
      <c r="S114" s="349"/>
      <c r="T114" s="35"/>
      <c r="U114" s="35"/>
    </row>
    <row r="115" spans="1:21" ht="15" customHeight="1" x14ac:dyDescent="0.2">
      <c r="A115" s="32"/>
      <c r="B115" s="32"/>
      <c r="C115" s="32"/>
      <c r="D115" s="32"/>
      <c r="E115" s="32"/>
      <c r="F115" s="88"/>
      <c r="G115" s="88"/>
      <c r="H115" s="88"/>
      <c r="I115" s="88"/>
      <c r="J115" s="88"/>
      <c r="K115" s="88"/>
      <c r="L115" s="88"/>
      <c r="M115" s="88"/>
      <c r="N115" s="88"/>
      <c r="O115" s="88"/>
      <c r="P115" s="88"/>
      <c r="Q115" s="32"/>
      <c r="R115" s="32"/>
      <c r="S115" s="32"/>
      <c r="T115" s="35"/>
      <c r="U115" s="35"/>
    </row>
    <row r="116" spans="1:21" ht="15" customHeight="1" x14ac:dyDescent="0.2">
      <c r="A116" s="35"/>
      <c r="B116" s="35"/>
      <c r="C116" s="35"/>
      <c r="D116" s="35"/>
      <c r="E116" s="35"/>
      <c r="F116" s="87"/>
      <c r="G116" s="87"/>
      <c r="H116" s="87"/>
      <c r="I116" s="87"/>
      <c r="J116" s="86"/>
      <c r="K116" s="87"/>
      <c r="L116" s="87"/>
      <c r="M116" s="87"/>
      <c r="N116" s="87"/>
      <c r="O116" s="86"/>
      <c r="P116" s="86"/>
      <c r="Q116" s="86"/>
      <c r="R116" s="35"/>
      <c r="S116" s="35"/>
      <c r="T116" s="35"/>
      <c r="U116" s="35"/>
    </row>
    <row r="117" spans="1:21" ht="15" customHeight="1" x14ac:dyDescent="0.2">
      <c r="F117" s="38"/>
      <c r="G117" s="38"/>
      <c r="H117" s="38"/>
      <c r="I117" s="38"/>
      <c r="J117" s="38"/>
      <c r="K117" s="38"/>
      <c r="L117" s="38"/>
      <c r="M117" s="38"/>
      <c r="N117" s="38"/>
      <c r="O117" s="38"/>
      <c r="P117" s="38"/>
      <c r="Q117" s="38"/>
      <c r="S117" s="85"/>
    </row>
    <row r="118" spans="1:21" ht="15" customHeight="1" x14ac:dyDescent="0.2">
      <c r="G118" s="83"/>
      <c r="H118" s="83"/>
      <c r="I118" s="83"/>
      <c r="J118" s="83"/>
      <c r="K118" s="83"/>
      <c r="L118" s="83"/>
      <c r="M118" s="83"/>
      <c r="N118" s="83"/>
      <c r="O118" s="83"/>
      <c r="P118" s="83"/>
      <c r="Q118" s="83"/>
    </row>
    <row r="119" spans="1:21" ht="15" customHeight="1" x14ac:dyDescent="0.2">
      <c r="F119" s="38"/>
      <c r="G119" s="38"/>
      <c r="H119" s="38"/>
      <c r="I119" s="38"/>
      <c r="J119" s="38"/>
      <c r="K119" s="38"/>
      <c r="L119" s="38"/>
      <c r="M119" s="38"/>
      <c r="N119" s="38"/>
      <c r="O119" s="38"/>
      <c r="P119" s="38"/>
      <c r="Q119" s="38"/>
      <c r="S119" s="85"/>
    </row>
    <row r="120" spans="1:21" ht="15" customHeight="1" x14ac:dyDescent="0.2">
      <c r="F120" s="38"/>
      <c r="G120" s="83"/>
      <c r="H120" s="83"/>
      <c r="I120" s="83"/>
      <c r="J120" s="38"/>
      <c r="K120" s="38"/>
      <c r="L120" s="38"/>
      <c r="M120" s="38"/>
      <c r="N120" s="38"/>
      <c r="O120" s="38"/>
      <c r="P120" s="38"/>
      <c r="Q120" s="38"/>
    </row>
    <row r="121" spans="1:21" ht="15" customHeight="1" x14ac:dyDescent="0.2">
      <c r="F121" s="38"/>
      <c r="G121" s="38"/>
      <c r="H121" s="38"/>
      <c r="I121" s="38"/>
      <c r="J121" s="38"/>
      <c r="K121" s="38"/>
      <c r="L121" s="38"/>
      <c r="M121" s="38"/>
      <c r="N121" s="38"/>
      <c r="O121" s="38"/>
      <c r="P121" s="38"/>
      <c r="Q121" s="38"/>
    </row>
    <row r="122" spans="1:21" ht="15" customHeight="1" x14ac:dyDescent="0.2">
      <c r="F122" s="30"/>
      <c r="G122" s="83"/>
      <c r="H122" s="83"/>
      <c r="I122" s="83"/>
      <c r="J122" s="83"/>
      <c r="K122" s="83"/>
      <c r="L122" s="83"/>
      <c r="M122" s="83"/>
      <c r="N122" s="83"/>
      <c r="O122" s="83"/>
      <c r="P122" s="83"/>
    </row>
    <row r="124" spans="1:21" ht="15" customHeight="1" x14ac:dyDescent="0.2">
      <c r="F124" s="61"/>
      <c r="G124" s="61"/>
      <c r="H124" s="61"/>
      <c r="I124" s="61"/>
      <c r="J124" s="61"/>
      <c r="K124" s="61"/>
      <c r="L124" s="61"/>
      <c r="M124" s="61"/>
      <c r="N124" s="61"/>
      <c r="O124" s="61"/>
      <c r="P124" s="61"/>
      <c r="Q124" s="61"/>
    </row>
    <row r="127" spans="1:21" ht="15" customHeight="1" x14ac:dyDescent="0.2">
      <c r="F127" s="38"/>
      <c r="G127" s="38"/>
      <c r="H127" s="38"/>
      <c r="I127" s="38"/>
      <c r="J127" s="38"/>
      <c r="K127" s="38"/>
      <c r="L127" s="38"/>
      <c r="M127" s="38"/>
      <c r="N127" s="38"/>
      <c r="O127" s="38"/>
      <c r="P127" s="38"/>
      <c r="Q127" s="38"/>
      <c r="S127" s="85"/>
    </row>
    <row r="128" spans="1:21" ht="15" customHeight="1" x14ac:dyDescent="0.2">
      <c r="G128" s="83"/>
      <c r="H128" s="83"/>
      <c r="I128" s="83"/>
      <c r="J128" s="83"/>
      <c r="K128" s="83"/>
      <c r="L128" s="83"/>
      <c r="M128" s="83"/>
      <c r="N128" s="83"/>
      <c r="O128" s="83"/>
      <c r="P128" s="83"/>
      <c r="Q128" s="83"/>
    </row>
    <row r="130" spans="6:258" ht="15" customHeight="1" x14ac:dyDescent="0.2">
      <c r="F130" s="27"/>
      <c r="G130" s="27"/>
      <c r="H130" s="27"/>
      <c r="I130" s="27"/>
      <c r="J130" s="27"/>
      <c r="K130" s="27"/>
      <c r="L130" s="27"/>
      <c r="M130" s="27"/>
      <c r="N130" s="27"/>
      <c r="O130" s="27"/>
      <c r="P130" s="27"/>
      <c r="Q130" s="27"/>
      <c r="S130" s="85"/>
      <c r="IX130" s="27"/>
    </row>
    <row r="131" spans="6:258" ht="15" customHeight="1" x14ac:dyDescent="0.2">
      <c r="G131" s="83"/>
      <c r="H131" s="83"/>
      <c r="I131" s="83"/>
      <c r="J131" s="83"/>
      <c r="K131" s="83"/>
      <c r="L131" s="83"/>
      <c r="M131" s="83"/>
      <c r="N131" s="83"/>
      <c r="O131" s="83"/>
      <c r="P131" s="83"/>
      <c r="Q131" s="83"/>
    </row>
    <row r="133" spans="6:258" ht="15" customHeight="1" x14ac:dyDescent="0.2">
      <c r="F133" s="27"/>
      <c r="G133" s="27"/>
      <c r="H133" s="27"/>
      <c r="I133" s="27"/>
      <c r="J133" s="27"/>
      <c r="K133" s="27"/>
      <c r="L133" s="27"/>
      <c r="M133" s="27"/>
      <c r="N133" s="27"/>
      <c r="O133" s="27"/>
      <c r="P133" s="27"/>
      <c r="Q133" s="27"/>
      <c r="IX133" s="84"/>
    </row>
    <row r="134" spans="6:258" ht="15" customHeight="1" x14ac:dyDescent="0.2">
      <c r="G134" s="83"/>
      <c r="H134" s="83"/>
      <c r="I134" s="83"/>
      <c r="J134" s="83"/>
      <c r="K134" s="83"/>
      <c r="L134" s="83"/>
      <c r="M134" s="83"/>
      <c r="N134" s="83"/>
      <c r="O134" s="83"/>
      <c r="P134" s="83"/>
      <c r="Q134" s="83"/>
    </row>
    <row r="136" spans="6:258" ht="15" customHeight="1" x14ac:dyDescent="0.2">
      <c r="G136" s="82"/>
      <c r="H136" s="82"/>
      <c r="I136" s="82"/>
      <c r="J136" s="82"/>
      <c r="K136" s="82"/>
      <c r="L136" s="82"/>
      <c r="M136" s="82"/>
      <c r="N136" s="82"/>
      <c r="O136" s="82"/>
      <c r="P136" s="82"/>
      <c r="Q136" s="82"/>
      <c r="IX136" s="82">
        <v>0</v>
      </c>
    </row>
  </sheetData>
  <dataConsolidate/>
  <mergeCells count="16">
    <mergeCell ref="A113:S114"/>
    <mergeCell ref="D67:E67"/>
    <mergeCell ref="A2:E2"/>
    <mergeCell ref="A107:S107"/>
    <mergeCell ref="A109:S111"/>
    <mergeCell ref="A104:S105"/>
    <mergeCell ref="A92:S92"/>
    <mergeCell ref="A94:S94"/>
    <mergeCell ref="A96:S96"/>
    <mergeCell ref="A98:S98"/>
    <mergeCell ref="A102:S102"/>
    <mergeCell ref="A100:S100"/>
    <mergeCell ref="A90:S90"/>
    <mergeCell ref="A6:S6"/>
    <mergeCell ref="A7:S7"/>
    <mergeCell ref="R9:S9"/>
  </mergeCells>
  <hyperlinks>
    <hyperlink ref="A2" r:id="rId1"/>
  </hyperlinks>
  <pageMargins left="0.5" right="0.5" top="0.5" bottom="0.5" header="0" footer="0"/>
  <pageSetup fitToWidth="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U61"/>
  <sheetViews>
    <sheetView topLeftCell="A16" workbookViewId="0">
      <selection activeCell="C23" sqref="C23"/>
    </sheetView>
  </sheetViews>
  <sheetFormatPr defaultColWidth="8.85546875" defaultRowHeight="15" customHeight="1" x14ac:dyDescent="0.2"/>
  <cols>
    <col min="1" max="2" width="2.7109375" style="128" customWidth="1"/>
    <col min="3" max="3" width="27.7109375" style="128" customWidth="1"/>
    <col min="4" max="4" width="9.85546875" style="128" customWidth="1"/>
    <col min="5" max="5" width="1.42578125" style="128" customWidth="1"/>
    <col min="6" max="18" width="9.85546875" style="128" customWidth="1"/>
    <col min="19" max="16384" width="8.85546875" style="128"/>
  </cols>
  <sheetData>
    <row r="1" spans="1:19" ht="15" customHeight="1" x14ac:dyDescent="0.2">
      <c r="A1" s="81" t="s">
        <v>117</v>
      </c>
      <c r="B1" s="81"/>
      <c r="C1" s="81"/>
      <c r="D1" s="81"/>
      <c r="E1" s="81"/>
      <c r="F1" s="81"/>
      <c r="G1" s="81"/>
      <c r="H1" s="81"/>
      <c r="I1" s="81"/>
      <c r="J1" s="81"/>
      <c r="K1" s="81"/>
      <c r="L1" s="81"/>
      <c r="M1" s="81"/>
    </row>
    <row r="2" spans="1:19" ht="15" customHeight="1" x14ac:dyDescent="0.2">
      <c r="A2" s="344" t="s">
        <v>17</v>
      </c>
      <c r="B2" s="344"/>
      <c r="C2" s="344"/>
      <c r="D2" s="344"/>
      <c r="E2" s="344"/>
      <c r="F2" s="344"/>
      <c r="G2" s="81"/>
      <c r="H2" s="81"/>
      <c r="I2" s="81"/>
      <c r="J2" s="81"/>
      <c r="K2" s="81"/>
      <c r="L2" s="81"/>
      <c r="M2" s="81"/>
    </row>
    <row r="3" spans="1:19" ht="15" customHeight="1" x14ac:dyDescent="0.2">
      <c r="F3" s="80"/>
      <c r="G3" s="80"/>
      <c r="H3" s="80"/>
      <c r="I3" s="80"/>
      <c r="J3" s="80"/>
      <c r="K3" s="80"/>
      <c r="L3" s="80"/>
      <c r="M3" s="80"/>
    </row>
    <row r="5" spans="1:19" ht="15" customHeight="1" x14ac:dyDescent="0.25">
      <c r="A5" s="367" t="s">
        <v>132</v>
      </c>
      <c r="B5" s="367"/>
      <c r="C5" s="367"/>
      <c r="D5" s="164"/>
      <c r="E5" s="164"/>
      <c r="F5" s="164"/>
      <c r="G5" s="164"/>
      <c r="H5" s="164"/>
      <c r="I5" s="164"/>
      <c r="J5" s="164"/>
      <c r="K5" s="164"/>
      <c r="L5" s="165"/>
      <c r="M5" s="164"/>
      <c r="N5" s="164"/>
      <c r="O5" s="164"/>
      <c r="P5" s="164"/>
      <c r="Q5" s="164"/>
      <c r="R5" s="164"/>
    </row>
    <row r="6" spans="1:19" ht="15" customHeight="1" x14ac:dyDescent="0.25">
      <c r="A6" s="367" t="s">
        <v>131</v>
      </c>
      <c r="B6" s="367"/>
      <c r="C6" s="367"/>
      <c r="D6" s="367"/>
      <c r="E6" s="367"/>
      <c r="F6" s="367"/>
      <c r="G6" s="367"/>
      <c r="H6" s="367"/>
      <c r="I6" s="367"/>
      <c r="J6" s="367"/>
      <c r="K6" s="367"/>
      <c r="L6" s="367"/>
      <c r="M6" s="367"/>
      <c r="N6" s="367"/>
      <c r="O6" s="367"/>
      <c r="P6" s="367"/>
      <c r="Q6" s="367"/>
      <c r="R6" s="367"/>
    </row>
    <row r="7" spans="1:19" ht="15" customHeight="1" x14ac:dyDescent="0.2">
      <c r="A7" s="368" t="s">
        <v>114</v>
      </c>
      <c r="B7" s="368"/>
      <c r="C7" s="368"/>
      <c r="D7" s="368"/>
      <c r="E7" s="132"/>
      <c r="F7" s="132"/>
      <c r="G7" s="132"/>
      <c r="H7" s="132"/>
      <c r="I7" s="132"/>
      <c r="J7" s="132"/>
      <c r="K7" s="132"/>
      <c r="L7" s="132"/>
      <c r="M7" s="132"/>
      <c r="N7" s="132"/>
      <c r="O7" s="132"/>
      <c r="P7" s="132"/>
      <c r="Q7" s="132"/>
      <c r="R7" s="132"/>
      <c r="S7" s="143"/>
    </row>
    <row r="8" spans="1:19" ht="15" customHeight="1" x14ac:dyDescent="0.2">
      <c r="A8" s="143"/>
      <c r="B8" s="143"/>
      <c r="C8" s="143"/>
      <c r="D8" s="143"/>
      <c r="E8" s="143"/>
      <c r="F8" s="143"/>
      <c r="G8" s="143"/>
      <c r="H8" s="143"/>
      <c r="I8" s="143"/>
      <c r="J8" s="143"/>
      <c r="K8" s="143"/>
      <c r="L8" s="143"/>
      <c r="M8" s="143"/>
      <c r="N8" s="143"/>
      <c r="O8" s="143"/>
      <c r="P8" s="143"/>
      <c r="Q8" s="143"/>
      <c r="R8" s="143"/>
      <c r="S8" s="143"/>
    </row>
    <row r="9" spans="1:19" ht="15" customHeight="1" x14ac:dyDescent="0.25">
      <c r="A9" s="143"/>
      <c r="B9" s="143"/>
      <c r="C9" s="143"/>
      <c r="D9" s="163"/>
      <c r="E9" s="163"/>
      <c r="F9" s="163"/>
      <c r="G9" s="163"/>
      <c r="H9" s="163"/>
      <c r="I9" s="163"/>
      <c r="J9" s="163"/>
      <c r="K9" s="163"/>
      <c r="L9" s="163"/>
      <c r="M9" s="163"/>
      <c r="N9" s="163"/>
      <c r="O9" s="163"/>
      <c r="P9" s="163"/>
      <c r="Q9" s="369" t="s">
        <v>42</v>
      </c>
      <c r="R9" s="369"/>
    </row>
    <row r="10" spans="1:19" ht="15" customHeight="1" x14ac:dyDescent="0.25">
      <c r="A10" s="143"/>
      <c r="B10" s="143"/>
      <c r="C10" s="143"/>
      <c r="D10" s="162" t="s">
        <v>57</v>
      </c>
      <c r="E10" s="162"/>
      <c r="F10" s="163"/>
      <c r="G10" s="163"/>
      <c r="H10" s="163"/>
      <c r="I10" s="163"/>
      <c r="J10" s="163"/>
      <c r="K10" s="163"/>
      <c r="L10" s="163"/>
      <c r="M10" s="163"/>
      <c r="N10" s="163"/>
      <c r="O10" s="163"/>
      <c r="P10" s="163"/>
      <c r="Q10" s="162" t="s">
        <v>56</v>
      </c>
      <c r="R10" s="162" t="s">
        <v>56</v>
      </c>
    </row>
    <row r="11" spans="1:19" ht="15" customHeight="1" x14ac:dyDescent="0.25">
      <c r="A11" s="132"/>
      <c r="B11" s="132"/>
      <c r="C11" s="132"/>
      <c r="D11" s="160">
        <v>2013</v>
      </c>
      <c r="E11" s="160"/>
      <c r="F11" s="161" t="s">
        <v>130</v>
      </c>
      <c r="G11" s="160">
        <v>2015</v>
      </c>
      <c r="H11" s="160">
        <v>2016</v>
      </c>
      <c r="I11" s="160">
        <v>2017</v>
      </c>
      <c r="J11" s="160">
        <v>2018</v>
      </c>
      <c r="K11" s="160">
        <v>2019</v>
      </c>
      <c r="L11" s="160">
        <v>2020</v>
      </c>
      <c r="M11" s="160">
        <v>2021</v>
      </c>
      <c r="N11" s="160">
        <v>2022</v>
      </c>
      <c r="O11" s="160">
        <v>2023</v>
      </c>
      <c r="P11" s="160">
        <v>2024</v>
      </c>
      <c r="Q11" s="159">
        <v>2019</v>
      </c>
      <c r="R11" s="159">
        <v>2024</v>
      </c>
    </row>
    <row r="12" spans="1:19" ht="15" customHeight="1" x14ac:dyDescent="0.2">
      <c r="A12" s="158" t="s">
        <v>129</v>
      </c>
      <c r="B12" s="143"/>
      <c r="C12" s="143"/>
      <c r="D12" s="143"/>
      <c r="E12" s="143"/>
      <c r="F12" s="143"/>
      <c r="G12" s="143"/>
      <c r="H12" s="143"/>
      <c r="I12" s="143"/>
      <c r="J12" s="143"/>
      <c r="K12" s="143"/>
      <c r="L12" s="143"/>
      <c r="M12" s="143"/>
      <c r="N12" s="143"/>
      <c r="O12" s="143"/>
      <c r="P12" s="143"/>
      <c r="Q12" s="157"/>
      <c r="R12" s="157"/>
      <c r="S12" s="143"/>
    </row>
    <row r="13" spans="1:19" ht="15" customHeight="1" x14ac:dyDescent="0.2">
      <c r="A13" s="156"/>
      <c r="B13" s="365" t="s">
        <v>126</v>
      </c>
      <c r="C13" s="365"/>
      <c r="D13" s="142">
        <v>600.37099999999998</v>
      </c>
      <c r="E13" s="142"/>
      <c r="F13" s="142">
        <v>606.12900000000002</v>
      </c>
      <c r="G13" s="142">
        <v>608.34</v>
      </c>
      <c r="H13" s="142">
        <v>611.72799999999995</v>
      </c>
      <c r="I13" s="142">
        <v>626.46500000000003</v>
      </c>
      <c r="J13" s="142">
        <v>641.38499999999999</v>
      </c>
      <c r="K13" s="142">
        <v>656.303</v>
      </c>
      <c r="L13" s="142">
        <v>672.23699999999997</v>
      </c>
      <c r="M13" s="142">
        <v>688.32799999999997</v>
      </c>
      <c r="N13" s="142">
        <v>705.08500000000004</v>
      </c>
      <c r="O13" s="142">
        <v>722.303</v>
      </c>
      <c r="P13" s="142">
        <v>739.97500000000002</v>
      </c>
      <c r="Q13" s="142">
        <v>3144.2209999999995</v>
      </c>
      <c r="R13" s="142">
        <v>6672.1490000000003</v>
      </c>
      <c r="S13" s="143"/>
    </row>
    <row r="14" spans="1:19" ht="15" customHeight="1" x14ac:dyDescent="0.2">
      <c r="A14" s="156"/>
      <c r="B14" s="365" t="s">
        <v>125</v>
      </c>
      <c r="C14" s="365"/>
      <c r="D14" s="142">
        <v>539.79899999999998</v>
      </c>
      <c r="E14" s="142"/>
      <c r="F14" s="142">
        <v>526.64400000000001</v>
      </c>
      <c r="G14" s="142">
        <v>505.68</v>
      </c>
      <c r="H14" s="142">
        <v>505.88400000000001</v>
      </c>
      <c r="I14" s="142">
        <v>517.40300000000002</v>
      </c>
      <c r="J14" s="142">
        <v>529.66099999999994</v>
      </c>
      <c r="K14" s="142">
        <v>543.97699999999998</v>
      </c>
      <c r="L14" s="142">
        <v>557.57600000000002</v>
      </c>
      <c r="M14" s="142">
        <v>570.19600000000003</v>
      </c>
      <c r="N14" s="142">
        <v>584.39800000000002</v>
      </c>
      <c r="O14" s="142">
        <v>598.96600000000001</v>
      </c>
      <c r="P14" s="142">
        <v>613.899</v>
      </c>
      <c r="Q14" s="142">
        <v>2602.605</v>
      </c>
      <c r="R14" s="142">
        <v>5527.64</v>
      </c>
      <c r="S14" s="143"/>
    </row>
    <row r="15" spans="1:19" ht="3" customHeight="1" x14ac:dyDescent="0.2">
      <c r="A15" s="156"/>
      <c r="B15" s="142"/>
      <c r="C15" s="142"/>
      <c r="D15" s="151" t="s">
        <v>54</v>
      </c>
      <c r="E15" s="151"/>
      <c r="F15" s="151" t="s">
        <v>54</v>
      </c>
      <c r="G15" s="151" t="s">
        <v>54</v>
      </c>
      <c r="H15" s="151" t="s">
        <v>54</v>
      </c>
      <c r="I15" s="151" t="s">
        <v>54</v>
      </c>
      <c r="J15" s="151" t="s">
        <v>54</v>
      </c>
      <c r="K15" s="151" t="s">
        <v>54</v>
      </c>
      <c r="L15" s="151" t="s">
        <v>54</v>
      </c>
      <c r="M15" s="151" t="s">
        <v>54</v>
      </c>
      <c r="N15" s="151" t="s">
        <v>54</v>
      </c>
      <c r="O15" s="151" t="s">
        <v>54</v>
      </c>
      <c r="P15" s="151" t="s">
        <v>54</v>
      </c>
      <c r="Q15" s="151" t="s">
        <v>54</v>
      </c>
      <c r="R15" s="151" t="s">
        <v>106</v>
      </c>
      <c r="S15" s="143"/>
    </row>
    <row r="16" spans="1:19" ht="15" customHeight="1" x14ac:dyDescent="0.2">
      <c r="A16" s="156"/>
      <c r="B16" s="156"/>
      <c r="C16" s="156" t="s">
        <v>42</v>
      </c>
      <c r="D16" s="142">
        <v>1140.17</v>
      </c>
      <c r="E16" s="142"/>
      <c r="F16" s="142">
        <v>1132.7730000000001</v>
      </c>
      <c r="G16" s="142">
        <v>1114.02</v>
      </c>
      <c r="H16" s="142">
        <v>1117.6120000000001</v>
      </c>
      <c r="I16" s="142">
        <v>1143.8679999999999</v>
      </c>
      <c r="J16" s="142">
        <v>1171.0459999999998</v>
      </c>
      <c r="K16" s="142">
        <v>1200.28</v>
      </c>
      <c r="L16" s="142">
        <v>1229.8130000000001</v>
      </c>
      <c r="M16" s="142">
        <v>1258.5239999999999</v>
      </c>
      <c r="N16" s="142">
        <v>1289.4830000000002</v>
      </c>
      <c r="O16" s="142">
        <v>1321.269</v>
      </c>
      <c r="P16" s="142">
        <v>1353.874</v>
      </c>
      <c r="Q16" s="142">
        <v>5746.826</v>
      </c>
      <c r="R16" s="142">
        <v>12199.789000000001</v>
      </c>
      <c r="S16" s="143"/>
    </row>
    <row r="17" spans="1:21" ht="15" customHeight="1" x14ac:dyDescent="0.2">
      <c r="A17" s="156"/>
      <c r="B17" s="156"/>
      <c r="C17" s="156"/>
      <c r="D17" s="142"/>
      <c r="E17" s="142"/>
      <c r="F17" s="142"/>
      <c r="G17" s="142"/>
      <c r="H17" s="142"/>
      <c r="I17" s="142"/>
      <c r="J17" s="142"/>
      <c r="K17" s="142"/>
      <c r="L17" s="142"/>
      <c r="M17" s="142"/>
      <c r="N17" s="142"/>
      <c r="O17" s="142"/>
      <c r="P17" s="142"/>
      <c r="Q17" s="142"/>
      <c r="R17" s="142"/>
      <c r="S17" s="143"/>
    </row>
    <row r="18" spans="1:21" ht="15" customHeight="1" x14ac:dyDescent="0.2">
      <c r="A18" s="365" t="s">
        <v>31</v>
      </c>
      <c r="B18" s="365"/>
      <c r="C18" s="365"/>
      <c r="D18" s="142"/>
      <c r="E18" s="142"/>
      <c r="F18" s="142"/>
      <c r="G18" s="142"/>
      <c r="H18" s="142"/>
      <c r="I18" s="142"/>
      <c r="J18" s="142"/>
      <c r="K18" s="142"/>
      <c r="L18" s="142"/>
      <c r="M18" s="142"/>
      <c r="N18" s="142"/>
      <c r="O18" s="142"/>
      <c r="P18" s="142"/>
      <c r="Q18" s="142"/>
      <c r="R18" s="142"/>
      <c r="S18" s="143"/>
    </row>
    <row r="19" spans="1:21" ht="15" customHeight="1" x14ac:dyDescent="0.2">
      <c r="A19" s="156"/>
      <c r="B19" s="365" t="s">
        <v>126</v>
      </c>
      <c r="C19" s="365"/>
      <c r="D19" s="142">
        <v>625.75</v>
      </c>
      <c r="E19" s="142"/>
      <c r="F19" s="142">
        <v>593.82399999999996</v>
      </c>
      <c r="G19" s="142">
        <v>598.25599999999997</v>
      </c>
      <c r="H19" s="142">
        <v>609.56399999999996</v>
      </c>
      <c r="I19" s="142">
        <v>616.24699999999996</v>
      </c>
      <c r="J19" s="142">
        <v>623.05899999999997</v>
      </c>
      <c r="K19" s="142">
        <v>641.18700000000001</v>
      </c>
      <c r="L19" s="142">
        <v>655.81700000000001</v>
      </c>
      <c r="M19" s="142">
        <v>671.34199999999998</v>
      </c>
      <c r="N19" s="142">
        <v>692.69899999999996</v>
      </c>
      <c r="O19" s="142">
        <v>704.21800000000007</v>
      </c>
      <c r="P19" s="142">
        <v>715.63200000000006</v>
      </c>
      <c r="Q19" s="142">
        <v>3088.3130000000001</v>
      </c>
      <c r="R19" s="142">
        <v>6528.0209999999988</v>
      </c>
      <c r="S19" s="143"/>
    </row>
    <row r="20" spans="1:21" ht="15" customHeight="1" x14ac:dyDescent="0.2">
      <c r="A20" s="156"/>
      <c r="B20" s="365" t="s">
        <v>125</v>
      </c>
      <c r="C20" s="365"/>
      <c r="D20" s="142">
        <v>576.34699999999998</v>
      </c>
      <c r="E20" s="142"/>
      <c r="F20" s="142">
        <v>576.33400000000006</v>
      </c>
      <c r="G20" s="142">
        <v>589.38800000000003</v>
      </c>
      <c r="H20" s="142">
        <v>582.40800000000013</v>
      </c>
      <c r="I20" s="142">
        <v>578.197</v>
      </c>
      <c r="J20" s="142">
        <v>584.94200000000001</v>
      </c>
      <c r="K20" s="142">
        <v>595.48200000000008</v>
      </c>
      <c r="L20" s="142">
        <v>608.13499999999999</v>
      </c>
      <c r="M20" s="142">
        <v>619.61800000000005</v>
      </c>
      <c r="N20" s="142">
        <v>633.16700000000003</v>
      </c>
      <c r="O20" s="142">
        <v>647.56100000000004</v>
      </c>
      <c r="P20" s="142">
        <v>661.2030000000002</v>
      </c>
      <c r="Q20" s="142">
        <v>2930.4170000000004</v>
      </c>
      <c r="R20" s="142">
        <v>6100.1010000000015</v>
      </c>
      <c r="S20" s="143"/>
    </row>
    <row r="21" spans="1:21" ht="3" customHeight="1" x14ac:dyDescent="0.2">
      <c r="A21" s="156"/>
      <c r="B21" s="142"/>
      <c r="C21" s="142"/>
      <c r="D21" s="151" t="s">
        <v>54</v>
      </c>
      <c r="E21" s="151"/>
      <c r="F21" s="151" t="s">
        <v>54</v>
      </c>
      <c r="G21" s="151" t="s">
        <v>54</v>
      </c>
      <c r="H21" s="151" t="s">
        <v>54</v>
      </c>
      <c r="I21" s="151" t="s">
        <v>54</v>
      </c>
      <c r="J21" s="151" t="s">
        <v>54</v>
      </c>
      <c r="K21" s="151" t="s">
        <v>54</v>
      </c>
      <c r="L21" s="151" t="s">
        <v>54</v>
      </c>
      <c r="M21" s="151" t="s">
        <v>54</v>
      </c>
      <c r="N21" s="151" t="s">
        <v>54</v>
      </c>
      <c r="O21" s="151" t="s">
        <v>54</v>
      </c>
      <c r="P21" s="151" t="s">
        <v>54</v>
      </c>
      <c r="Q21" s="151" t="s">
        <v>54</v>
      </c>
      <c r="R21" s="151" t="s">
        <v>106</v>
      </c>
      <c r="S21" s="143"/>
    </row>
    <row r="22" spans="1:21" ht="15" customHeight="1" x14ac:dyDescent="0.2">
      <c r="A22" s="156"/>
      <c r="B22" s="156"/>
      <c r="C22" s="156" t="s">
        <v>42</v>
      </c>
      <c r="D22" s="142">
        <v>1202.097</v>
      </c>
      <c r="E22" s="142"/>
      <c r="F22" s="142">
        <v>1170.1579999999999</v>
      </c>
      <c r="G22" s="142">
        <v>1187.644</v>
      </c>
      <c r="H22" s="142">
        <v>1191.9720000000002</v>
      </c>
      <c r="I22" s="142">
        <v>1194.444</v>
      </c>
      <c r="J22" s="142">
        <v>1208.001</v>
      </c>
      <c r="K22" s="142">
        <v>1236.6690000000001</v>
      </c>
      <c r="L22" s="142">
        <v>1263.952</v>
      </c>
      <c r="M22" s="142">
        <v>1290.96</v>
      </c>
      <c r="N22" s="142">
        <v>1325.866</v>
      </c>
      <c r="O22" s="142">
        <v>1351.779</v>
      </c>
      <c r="P22" s="142">
        <v>1376.8350000000003</v>
      </c>
      <c r="Q22" s="142">
        <v>6018.73</v>
      </c>
      <c r="R22" s="142">
        <v>12628.122000000001</v>
      </c>
      <c r="S22" s="143"/>
    </row>
    <row r="23" spans="1:21" ht="15" customHeight="1" x14ac:dyDescent="0.2">
      <c r="A23" s="156"/>
      <c r="B23" s="156"/>
      <c r="C23" s="156"/>
      <c r="D23" s="142"/>
      <c r="E23" s="142"/>
      <c r="F23" s="142"/>
      <c r="G23" s="142"/>
      <c r="H23" s="142"/>
      <c r="I23" s="142"/>
      <c r="J23" s="142"/>
      <c r="K23" s="142"/>
      <c r="L23" s="142"/>
      <c r="M23" s="142"/>
      <c r="N23" s="142"/>
      <c r="O23" s="142"/>
      <c r="P23" s="142"/>
      <c r="Q23" s="142"/>
      <c r="R23" s="142"/>
      <c r="S23" s="143"/>
    </row>
    <row r="24" spans="1:21" ht="15" customHeight="1" x14ac:dyDescent="0.25">
      <c r="A24" s="155" t="s">
        <v>53</v>
      </c>
      <c r="B24" s="145"/>
      <c r="C24" s="145"/>
      <c r="D24" s="145"/>
      <c r="E24" s="145"/>
      <c r="F24" s="145"/>
      <c r="G24" s="145"/>
      <c r="H24" s="145"/>
      <c r="I24" s="145"/>
      <c r="J24" s="145"/>
      <c r="K24" s="145"/>
      <c r="L24" s="145"/>
      <c r="M24" s="145"/>
      <c r="N24" s="145"/>
      <c r="O24" s="145"/>
      <c r="P24" s="145"/>
      <c r="Q24" s="145"/>
      <c r="R24" s="145"/>
      <c r="S24" s="145"/>
      <c r="T24" s="145"/>
      <c r="U24" s="145"/>
    </row>
    <row r="25" spans="1:21" ht="15" customHeight="1" x14ac:dyDescent="0.2">
      <c r="A25" s="142" t="s">
        <v>128</v>
      </c>
      <c r="F25" s="145"/>
      <c r="G25" s="145"/>
      <c r="H25" s="146"/>
      <c r="I25" s="146"/>
      <c r="J25" s="146"/>
      <c r="K25" s="146"/>
      <c r="L25" s="146"/>
      <c r="M25" s="146"/>
      <c r="N25" s="146"/>
      <c r="O25" s="152"/>
      <c r="P25" s="152"/>
      <c r="Q25" s="152"/>
      <c r="R25" s="152"/>
      <c r="S25" s="152"/>
    </row>
    <row r="26" spans="1:21" ht="15" customHeight="1" x14ac:dyDescent="0.2">
      <c r="A26" s="145"/>
      <c r="B26" s="142" t="s">
        <v>126</v>
      </c>
      <c r="C26" s="145"/>
      <c r="D26" s="152" t="s">
        <v>36</v>
      </c>
      <c r="E26" s="152"/>
      <c r="F26" s="142">
        <v>520.64600000000007</v>
      </c>
      <c r="G26" s="142">
        <v>521.27200000000005</v>
      </c>
      <c r="H26" s="142">
        <v>523.024</v>
      </c>
      <c r="I26" s="142">
        <v>536.02499999999998</v>
      </c>
      <c r="J26" s="142">
        <v>549.03200000000004</v>
      </c>
      <c r="K26" s="142">
        <v>562.04099999999994</v>
      </c>
      <c r="L26" s="142">
        <v>576.04999999999995</v>
      </c>
      <c r="M26" s="142">
        <v>590.05899999999997</v>
      </c>
      <c r="N26" s="152" t="s">
        <v>36</v>
      </c>
      <c r="O26" s="152" t="s">
        <v>36</v>
      </c>
      <c r="P26" s="152" t="s">
        <v>36</v>
      </c>
      <c r="Q26" s="142">
        <v>2691.3940000000002</v>
      </c>
      <c r="R26" s="152" t="s">
        <v>36</v>
      </c>
    </row>
    <row r="27" spans="1:21" ht="15" customHeight="1" x14ac:dyDescent="0.2">
      <c r="A27" s="145"/>
      <c r="B27" s="142" t="s">
        <v>125</v>
      </c>
      <c r="C27" s="145"/>
      <c r="D27" s="152" t="s">
        <v>36</v>
      </c>
      <c r="E27" s="152"/>
      <c r="F27" s="142">
        <v>491.77300000000002</v>
      </c>
      <c r="G27" s="142">
        <v>492.35599999999994</v>
      </c>
      <c r="H27" s="142">
        <v>492.29599999999994</v>
      </c>
      <c r="I27" s="142">
        <v>503.53200000000004</v>
      </c>
      <c r="J27" s="142">
        <v>515.48099999999999</v>
      </c>
      <c r="K27" s="142">
        <v>529.48199999999997</v>
      </c>
      <c r="L27" s="142">
        <v>542.76699999999994</v>
      </c>
      <c r="M27" s="142">
        <v>555.04899999999998</v>
      </c>
      <c r="N27" s="152" t="s">
        <v>36</v>
      </c>
      <c r="O27" s="152" t="s">
        <v>36</v>
      </c>
      <c r="P27" s="152" t="s">
        <v>36</v>
      </c>
      <c r="Q27" s="142">
        <v>2533.1469999999999</v>
      </c>
      <c r="R27" s="152" t="s">
        <v>36</v>
      </c>
    </row>
    <row r="28" spans="1:21" ht="3" customHeight="1" x14ac:dyDescent="0.2">
      <c r="A28" s="145"/>
      <c r="B28" s="142"/>
      <c r="C28" s="145"/>
      <c r="D28" s="151" t="s">
        <v>54</v>
      </c>
      <c r="E28" s="151"/>
      <c r="F28" s="151" t="s">
        <v>54</v>
      </c>
      <c r="G28" s="151" t="s">
        <v>54</v>
      </c>
      <c r="H28" s="151" t="s">
        <v>54</v>
      </c>
      <c r="I28" s="151" t="s">
        <v>54</v>
      </c>
      <c r="J28" s="151" t="s">
        <v>54</v>
      </c>
      <c r="K28" s="151" t="s">
        <v>54</v>
      </c>
      <c r="L28" s="151" t="s">
        <v>54</v>
      </c>
      <c r="M28" s="151" t="s">
        <v>54</v>
      </c>
      <c r="N28" s="151"/>
      <c r="O28" s="151"/>
      <c r="P28" s="151"/>
      <c r="Q28" s="151" t="s">
        <v>54</v>
      </c>
      <c r="R28" s="151"/>
    </row>
    <row r="29" spans="1:21" ht="15" customHeight="1" x14ac:dyDescent="0.2">
      <c r="A29" s="145"/>
      <c r="B29" s="145"/>
      <c r="C29" s="142" t="s">
        <v>42</v>
      </c>
      <c r="D29" s="142">
        <v>1043</v>
      </c>
      <c r="E29" s="154" t="s">
        <v>124</v>
      </c>
      <c r="F29" s="142">
        <v>1012.4190000000001</v>
      </c>
      <c r="G29" s="142">
        <v>1013.6279999999999</v>
      </c>
      <c r="H29" s="142">
        <v>1015.3199999999999</v>
      </c>
      <c r="I29" s="142">
        <v>1039.557</v>
      </c>
      <c r="J29" s="142">
        <v>1064.5129999999999</v>
      </c>
      <c r="K29" s="142">
        <v>1091.5229999999999</v>
      </c>
      <c r="L29" s="142">
        <v>1118.817</v>
      </c>
      <c r="M29" s="142">
        <v>1145.1079999999999</v>
      </c>
      <c r="N29" s="152" t="s">
        <v>36</v>
      </c>
      <c r="O29" s="152" t="s">
        <v>36</v>
      </c>
      <c r="P29" s="152" t="s">
        <v>36</v>
      </c>
      <c r="Q29" s="142">
        <v>5224.5410000000002</v>
      </c>
      <c r="R29" s="152" t="s">
        <v>36</v>
      </c>
    </row>
    <row r="30" spans="1:21" ht="15" customHeight="1" x14ac:dyDescent="0.2">
      <c r="A30" s="145"/>
      <c r="B30" s="145"/>
      <c r="C30" s="145"/>
      <c r="D30" s="145"/>
      <c r="E30" s="153"/>
      <c r="F30" s="145"/>
      <c r="G30" s="146"/>
      <c r="H30" s="145"/>
      <c r="I30" s="145"/>
      <c r="J30" s="145"/>
      <c r="K30" s="145"/>
      <c r="L30" s="145"/>
      <c r="M30" s="145"/>
      <c r="N30" s="145"/>
      <c r="O30" s="145"/>
      <c r="P30" s="145"/>
      <c r="Q30" s="145"/>
      <c r="R30" s="146"/>
      <c r="S30" s="145"/>
    </row>
    <row r="31" spans="1:21" ht="15" customHeight="1" x14ac:dyDescent="0.2">
      <c r="A31" s="365" t="s">
        <v>127</v>
      </c>
      <c r="B31" s="365"/>
      <c r="C31" s="366"/>
      <c r="D31" s="366"/>
      <c r="F31" s="145"/>
      <c r="G31" s="146"/>
      <c r="H31" s="145"/>
      <c r="I31" s="145"/>
      <c r="J31" s="145"/>
      <c r="K31" s="145"/>
      <c r="L31" s="145"/>
      <c r="M31" s="145"/>
      <c r="N31" s="145"/>
      <c r="O31" s="145"/>
      <c r="P31" s="145"/>
      <c r="Q31" s="145"/>
      <c r="R31" s="145"/>
      <c r="S31" s="145"/>
    </row>
    <row r="32" spans="1:21" ht="15" customHeight="1" x14ac:dyDescent="0.2">
      <c r="A32" s="145"/>
      <c r="B32" s="142" t="s">
        <v>126</v>
      </c>
      <c r="C32" s="145"/>
      <c r="D32" s="152" t="s">
        <v>36</v>
      </c>
      <c r="E32" s="152"/>
      <c r="F32" s="142">
        <v>85.644000000000005</v>
      </c>
      <c r="G32" s="142">
        <v>87.067999999999998</v>
      </c>
      <c r="H32" s="142">
        <v>88.703999999999994</v>
      </c>
      <c r="I32" s="142">
        <v>90.44</v>
      </c>
      <c r="J32" s="142">
        <v>92.352999999999994</v>
      </c>
      <c r="K32" s="142">
        <v>94.262</v>
      </c>
      <c r="L32" s="142">
        <v>96.186999999999998</v>
      </c>
      <c r="M32" s="142">
        <v>98.269000000000005</v>
      </c>
      <c r="N32" s="152" t="s">
        <v>36</v>
      </c>
      <c r="O32" s="152" t="s">
        <v>36</v>
      </c>
      <c r="P32" s="152" t="s">
        <v>36</v>
      </c>
      <c r="Q32" s="142">
        <v>452.827</v>
      </c>
      <c r="R32" s="152" t="s">
        <v>36</v>
      </c>
    </row>
    <row r="33" spans="1:21" ht="15" customHeight="1" x14ac:dyDescent="0.2">
      <c r="A33" s="145"/>
      <c r="B33" s="142" t="s">
        <v>125</v>
      </c>
      <c r="C33" s="145"/>
      <c r="D33" s="152" t="s">
        <v>36</v>
      </c>
      <c r="E33" s="152"/>
      <c r="F33" s="142">
        <v>13.068</v>
      </c>
      <c r="G33" s="142">
        <v>13.324</v>
      </c>
      <c r="H33" s="142">
        <v>13.587999999999997</v>
      </c>
      <c r="I33" s="142">
        <v>13.871</v>
      </c>
      <c r="J33" s="142">
        <v>14.18</v>
      </c>
      <c r="K33" s="142">
        <v>14.494999999999999</v>
      </c>
      <c r="L33" s="142">
        <v>14.809000000000001</v>
      </c>
      <c r="M33" s="142">
        <v>15.147</v>
      </c>
      <c r="N33" s="152" t="s">
        <v>36</v>
      </c>
      <c r="O33" s="152" t="s">
        <v>36</v>
      </c>
      <c r="P33" s="152" t="s">
        <v>36</v>
      </c>
      <c r="Q33" s="142">
        <v>69.457999999999998</v>
      </c>
      <c r="R33" s="152" t="s">
        <v>36</v>
      </c>
    </row>
    <row r="34" spans="1:21" ht="3" customHeight="1" x14ac:dyDescent="0.2">
      <c r="A34" s="145"/>
      <c r="B34" s="142"/>
      <c r="C34" s="145"/>
      <c r="D34" s="151" t="s">
        <v>83</v>
      </c>
      <c r="E34" s="151"/>
      <c r="F34" s="151" t="s">
        <v>83</v>
      </c>
      <c r="G34" s="151" t="s">
        <v>83</v>
      </c>
      <c r="H34" s="151" t="s">
        <v>83</v>
      </c>
      <c r="I34" s="151" t="s">
        <v>83</v>
      </c>
      <c r="J34" s="151" t="s">
        <v>83</v>
      </c>
      <c r="K34" s="151" t="s">
        <v>83</v>
      </c>
      <c r="L34" s="151" t="s">
        <v>83</v>
      </c>
      <c r="M34" s="151" t="s">
        <v>83</v>
      </c>
      <c r="N34" s="151"/>
      <c r="O34" s="151"/>
      <c r="P34" s="151"/>
      <c r="Q34" s="151" t="s">
        <v>83</v>
      </c>
      <c r="R34" s="151"/>
    </row>
    <row r="35" spans="1:21" ht="15" customHeight="1" x14ac:dyDescent="0.2">
      <c r="A35" s="150"/>
      <c r="B35" s="150"/>
      <c r="C35" s="148" t="s">
        <v>42</v>
      </c>
      <c r="D35" s="148">
        <v>152.613</v>
      </c>
      <c r="E35" s="149" t="s">
        <v>124</v>
      </c>
      <c r="F35" s="148">
        <v>98.712000000000003</v>
      </c>
      <c r="G35" s="148">
        <v>100.392</v>
      </c>
      <c r="H35" s="148">
        <v>102.29199999999999</v>
      </c>
      <c r="I35" s="148">
        <v>104.31099999999999</v>
      </c>
      <c r="J35" s="148">
        <v>106.53299999999999</v>
      </c>
      <c r="K35" s="148">
        <v>108.75700000000001</v>
      </c>
      <c r="L35" s="148">
        <v>110.996</v>
      </c>
      <c r="M35" s="148">
        <v>113.41600000000001</v>
      </c>
      <c r="N35" s="147" t="s">
        <v>36</v>
      </c>
      <c r="O35" s="147" t="s">
        <v>36</v>
      </c>
      <c r="P35" s="147" t="s">
        <v>36</v>
      </c>
      <c r="Q35" s="148">
        <v>522.28499999999997</v>
      </c>
      <c r="R35" s="147" t="s">
        <v>36</v>
      </c>
    </row>
    <row r="36" spans="1:21" ht="15" customHeight="1" x14ac:dyDescent="0.2">
      <c r="A36" s="145"/>
      <c r="B36" s="145"/>
      <c r="C36" s="145"/>
      <c r="D36" s="145"/>
      <c r="E36" s="145"/>
      <c r="F36" s="145"/>
      <c r="G36" s="145"/>
      <c r="H36" s="146"/>
      <c r="I36" s="146"/>
      <c r="J36" s="145"/>
      <c r="K36" s="145"/>
      <c r="L36" s="145"/>
      <c r="M36" s="145"/>
      <c r="N36" s="145"/>
      <c r="O36" s="145"/>
      <c r="P36" s="145"/>
      <c r="Q36" s="145"/>
      <c r="R36" s="145"/>
      <c r="S36" s="145"/>
      <c r="T36" s="145"/>
      <c r="U36" s="145"/>
    </row>
    <row r="37" spans="1:21" ht="15" customHeight="1" x14ac:dyDescent="0.2">
      <c r="A37" s="144" t="s">
        <v>1</v>
      </c>
      <c r="B37" s="144"/>
      <c r="C37" s="144"/>
      <c r="D37" s="144"/>
      <c r="E37" s="144"/>
      <c r="F37" s="144"/>
      <c r="G37" s="144"/>
      <c r="H37" s="144"/>
      <c r="I37" s="144"/>
      <c r="J37" s="144"/>
      <c r="K37" s="144"/>
      <c r="L37" s="144"/>
      <c r="M37" s="144"/>
      <c r="N37" s="144"/>
      <c r="O37" s="144"/>
      <c r="P37" s="144"/>
      <c r="Q37" s="144"/>
      <c r="R37" s="144"/>
    </row>
    <row r="38" spans="1:21" ht="15" customHeight="1" x14ac:dyDescent="0.2">
      <c r="A38" s="144"/>
      <c r="B38" s="144"/>
      <c r="C38" s="144"/>
      <c r="D38" s="144"/>
      <c r="E38" s="144"/>
      <c r="F38" s="144"/>
      <c r="G38" s="144"/>
      <c r="H38" s="144"/>
      <c r="I38" s="144"/>
      <c r="J38" s="144"/>
      <c r="K38" s="144"/>
      <c r="L38" s="144"/>
      <c r="M38" s="144"/>
      <c r="N38" s="144"/>
      <c r="O38" s="144"/>
      <c r="P38" s="144"/>
      <c r="Q38" s="144"/>
      <c r="R38" s="144"/>
      <c r="S38" s="143"/>
    </row>
    <row r="39" spans="1:21" s="141" customFormat="1" ht="15" customHeight="1" x14ac:dyDescent="0.2">
      <c r="A39" s="363" t="s">
        <v>123</v>
      </c>
      <c r="B39" s="363"/>
      <c r="C39" s="363"/>
      <c r="D39" s="363"/>
      <c r="E39" s="363"/>
      <c r="F39" s="363"/>
      <c r="G39" s="363"/>
      <c r="H39" s="363"/>
      <c r="I39" s="363"/>
      <c r="J39" s="363"/>
      <c r="K39" s="363"/>
      <c r="L39" s="363"/>
      <c r="M39" s="363"/>
      <c r="N39" s="363"/>
      <c r="O39" s="363"/>
      <c r="P39" s="363"/>
      <c r="Q39" s="363"/>
      <c r="R39" s="363"/>
      <c r="S39" s="142"/>
      <c r="T39" s="142"/>
      <c r="U39" s="142"/>
    </row>
    <row r="40" spans="1:21" s="141" customFormat="1" ht="15" customHeight="1" x14ac:dyDescent="0.2">
      <c r="A40" s="363"/>
      <c r="B40" s="363"/>
      <c r="C40" s="363"/>
      <c r="D40" s="363"/>
      <c r="E40" s="363"/>
      <c r="F40" s="363"/>
      <c r="G40" s="363"/>
      <c r="H40" s="363"/>
      <c r="I40" s="363"/>
      <c r="J40" s="363"/>
      <c r="K40" s="363"/>
      <c r="L40" s="363"/>
      <c r="M40" s="363"/>
      <c r="N40" s="363"/>
      <c r="O40" s="363"/>
      <c r="P40" s="363"/>
      <c r="Q40" s="363"/>
      <c r="R40" s="363"/>
      <c r="S40" s="142"/>
      <c r="T40" s="142"/>
      <c r="U40" s="142"/>
    </row>
    <row r="41" spans="1:21" ht="15" customHeight="1" x14ac:dyDescent="0.2">
      <c r="A41" s="137"/>
      <c r="B41" s="140"/>
      <c r="C41" s="137"/>
      <c r="D41" s="140"/>
      <c r="E41" s="140"/>
      <c r="F41" s="137"/>
      <c r="G41" s="137"/>
      <c r="H41" s="137"/>
      <c r="I41" s="137"/>
      <c r="J41" s="137"/>
      <c r="K41" s="137"/>
      <c r="L41" s="137"/>
      <c r="M41" s="137"/>
      <c r="N41" s="137"/>
      <c r="O41" s="137"/>
      <c r="P41" s="137"/>
      <c r="Q41" s="137"/>
      <c r="R41" s="137"/>
      <c r="S41" s="139"/>
      <c r="T41" s="139"/>
      <c r="U41" s="139"/>
    </row>
    <row r="42" spans="1:21" ht="15" customHeight="1" x14ac:dyDescent="0.2">
      <c r="A42" s="363" t="s">
        <v>122</v>
      </c>
      <c r="B42" s="363"/>
      <c r="C42" s="363"/>
      <c r="D42" s="363"/>
      <c r="E42" s="363"/>
      <c r="F42" s="363"/>
      <c r="G42" s="363"/>
      <c r="H42" s="363"/>
      <c r="I42" s="363"/>
      <c r="J42" s="363"/>
      <c r="K42" s="363"/>
      <c r="L42" s="363"/>
      <c r="M42" s="363"/>
      <c r="N42" s="363"/>
      <c r="O42" s="363"/>
      <c r="P42" s="363"/>
      <c r="Q42" s="363"/>
      <c r="R42" s="363"/>
      <c r="S42" s="134"/>
      <c r="T42" s="134"/>
      <c r="U42" s="134"/>
    </row>
    <row r="43" spans="1:21" ht="15" customHeight="1" x14ac:dyDescent="0.2">
      <c r="A43" s="363"/>
      <c r="B43" s="363"/>
      <c r="C43" s="363"/>
      <c r="D43" s="363"/>
      <c r="E43" s="363"/>
      <c r="F43" s="363"/>
      <c r="G43" s="363"/>
      <c r="H43" s="363"/>
      <c r="I43" s="363"/>
      <c r="J43" s="363"/>
      <c r="K43" s="363"/>
      <c r="L43" s="363"/>
      <c r="M43" s="363"/>
      <c r="N43" s="363"/>
      <c r="O43" s="363"/>
      <c r="P43" s="363"/>
      <c r="Q43" s="363"/>
      <c r="R43" s="363"/>
      <c r="S43" s="134"/>
      <c r="T43" s="134"/>
      <c r="U43" s="134"/>
    </row>
    <row r="44" spans="1:21" ht="15" customHeight="1" x14ac:dyDescent="0.2">
      <c r="A44" s="135"/>
      <c r="B44" s="135"/>
      <c r="C44" s="135"/>
      <c r="D44" s="135"/>
      <c r="E44" s="135"/>
      <c r="F44" s="135"/>
      <c r="G44" s="135"/>
      <c r="H44" s="135"/>
      <c r="I44" s="135"/>
      <c r="J44" s="135"/>
      <c r="K44" s="135"/>
      <c r="L44" s="135"/>
      <c r="M44" s="135"/>
      <c r="N44" s="135"/>
      <c r="O44" s="135"/>
      <c r="P44" s="135"/>
      <c r="Q44" s="135"/>
      <c r="R44" s="135"/>
      <c r="S44" s="134"/>
      <c r="T44" s="134"/>
      <c r="U44" s="134"/>
    </row>
    <row r="45" spans="1:21" ht="15" customHeight="1" x14ac:dyDescent="0.2">
      <c r="A45" s="140" t="s">
        <v>121</v>
      </c>
      <c r="B45" s="140"/>
      <c r="C45" s="137"/>
      <c r="D45" s="140"/>
      <c r="E45" s="140"/>
      <c r="F45" s="140"/>
      <c r="G45" s="140"/>
      <c r="H45" s="140"/>
      <c r="I45" s="140"/>
      <c r="J45" s="140"/>
      <c r="K45" s="140"/>
      <c r="L45" s="140"/>
      <c r="M45" s="140"/>
      <c r="N45" s="140"/>
      <c r="O45" s="140"/>
      <c r="P45" s="140"/>
      <c r="Q45" s="140"/>
      <c r="R45" s="140"/>
      <c r="S45" s="134"/>
      <c r="T45" s="134"/>
      <c r="U45" s="139"/>
    </row>
    <row r="46" spans="1:21" ht="15" customHeight="1" x14ac:dyDescent="0.2">
      <c r="A46" s="137"/>
      <c r="B46" s="137"/>
      <c r="C46" s="137"/>
      <c r="D46" s="137"/>
      <c r="E46" s="137"/>
      <c r="F46" s="137"/>
      <c r="G46" s="137"/>
      <c r="H46" s="138"/>
      <c r="I46" s="138"/>
      <c r="J46" s="137"/>
      <c r="K46" s="137"/>
      <c r="L46" s="137"/>
      <c r="M46" s="137"/>
      <c r="N46" s="137"/>
      <c r="O46" s="137"/>
      <c r="P46" s="137"/>
      <c r="Q46" s="137"/>
      <c r="R46" s="137"/>
    </row>
    <row r="47" spans="1:21" ht="15" customHeight="1" x14ac:dyDescent="0.2">
      <c r="A47" s="363" t="s">
        <v>120</v>
      </c>
      <c r="B47" s="363"/>
      <c r="C47" s="363"/>
      <c r="D47" s="363"/>
      <c r="E47" s="363"/>
      <c r="F47" s="363"/>
      <c r="G47" s="363"/>
      <c r="H47" s="363"/>
      <c r="I47" s="363"/>
      <c r="J47" s="363"/>
      <c r="K47" s="363"/>
      <c r="L47" s="363"/>
      <c r="M47" s="363"/>
      <c r="N47" s="363"/>
      <c r="O47" s="363"/>
      <c r="P47" s="363"/>
      <c r="Q47" s="363"/>
      <c r="R47" s="363"/>
      <c r="S47" s="134"/>
      <c r="T47" s="134"/>
      <c r="U47" s="134"/>
    </row>
    <row r="48" spans="1:21" ht="15" customHeight="1" x14ac:dyDescent="0.2">
      <c r="A48" s="363"/>
      <c r="B48" s="363"/>
      <c r="C48" s="363"/>
      <c r="D48" s="363"/>
      <c r="E48" s="363"/>
      <c r="F48" s="363"/>
      <c r="G48" s="363"/>
      <c r="H48" s="363"/>
      <c r="I48" s="363"/>
      <c r="J48" s="363"/>
      <c r="K48" s="363"/>
      <c r="L48" s="363"/>
      <c r="M48" s="363"/>
      <c r="N48" s="363"/>
      <c r="O48" s="363"/>
      <c r="P48" s="363"/>
      <c r="Q48" s="363"/>
      <c r="R48" s="363"/>
      <c r="S48" s="134"/>
      <c r="T48" s="134"/>
      <c r="U48" s="134"/>
    </row>
    <row r="49" spans="1:21" ht="14.25" x14ac:dyDescent="0.2">
      <c r="A49" s="363"/>
      <c r="B49" s="363"/>
      <c r="C49" s="363"/>
      <c r="D49" s="363"/>
      <c r="E49" s="363"/>
      <c r="F49" s="363"/>
      <c r="G49" s="363"/>
      <c r="H49" s="363"/>
      <c r="I49" s="363"/>
      <c r="J49" s="363"/>
      <c r="K49" s="363"/>
      <c r="L49" s="363"/>
      <c r="M49" s="363"/>
      <c r="N49" s="363"/>
      <c r="O49" s="363"/>
      <c r="P49" s="363"/>
      <c r="Q49" s="363"/>
      <c r="R49" s="363"/>
      <c r="S49" s="134"/>
      <c r="T49" s="134"/>
      <c r="U49" s="134"/>
    </row>
    <row r="50" spans="1:21" ht="15" customHeight="1" x14ac:dyDescent="0.2">
      <c r="A50" s="135"/>
      <c r="B50" s="135"/>
      <c r="C50" s="135"/>
      <c r="D50" s="135"/>
      <c r="E50" s="135"/>
      <c r="F50" s="135"/>
      <c r="G50" s="135"/>
      <c r="H50" s="135"/>
      <c r="I50" s="135"/>
      <c r="J50" s="135"/>
      <c r="K50" s="135"/>
      <c r="L50" s="135"/>
      <c r="M50" s="135"/>
      <c r="N50" s="135"/>
      <c r="O50" s="135"/>
      <c r="P50" s="135"/>
      <c r="Q50" s="135"/>
      <c r="R50" s="135"/>
      <c r="S50" s="134"/>
      <c r="T50" s="134"/>
      <c r="U50" s="134"/>
    </row>
    <row r="51" spans="1:21" ht="15" customHeight="1" x14ac:dyDescent="0.2">
      <c r="A51" s="363" t="s">
        <v>119</v>
      </c>
      <c r="B51" s="363"/>
      <c r="C51" s="363"/>
      <c r="D51" s="363"/>
      <c r="E51" s="363"/>
      <c r="F51" s="363"/>
      <c r="G51" s="363"/>
      <c r="H51" s="363"/>
      <c r="I51" s="363"/>
      <c r="J51" s="363"/>
      <c r="K51" s="363"/>
      <c r="L51" s="363"/>
      <c r="M51" s="363"/>
      <c r="N51" s="363"/>
      <c r="O51" s="363"/>
      <c r="P51" s="363"/>
      <c r="Q51" s="363"/>
      <c r="R51" s="363"/>
      <c r="S51" s="134"/>
      <c r="T51" s="134"/>
      <c r="U51" s="134"/>
    </row>
    <row r="52" spans="1:21" ht="15" customHeight="1" x14ac:dyDescent="0.2">
      <c r="A52" s="363"/>
      <c r="B52" s="363"/>
      <c r="C52" s="363"/>
      <c r="D52" s="363"/>
      <c r="E52" s="363"/>
      <c r="F52" s="363"/>
      <c r="G52" s="363"/>
      <c r="H52" s="363"/>
      <c r="I52" s="363"/>
      <c r="J52" s="363"/>
      <c r="K52" s="363"/>
      <c r="L52" s="363"/>
      <c r="M52" s="363"/>
      <c r="N52" s="363"/>
      <c r="O52" s="363"/>
      <c r="P52" s="363"/>
      <c r="Q52" s="363"/>
      <c r="R52" s="363"/>
      <c r="S52" s="134"/>
      <c r="T52" s="134"/>
      <c r="U52" s="134"/>
    </row>
    <row r="53" spans="1:21" ht="15" customHeight="1" x14ac:dyDescent="0.2">
      <c r="A53" s="363"/>
      <c r="B53" s="363"/>
      <c r="C53" s="363"/>
      <c r="D53" s="363"/>
      <c r="E53" s="363"/>
      <c r="F53" s="363"/>
      <c r="G53" s="363"/>
      <c r="H53" s="363"/>
      <c r="I53" s="363"/>
      <c r="J53" s="363"/>
      <c r="K53" s="363"/>
      <c r="L53" s="363"/>
      <c r="M53" s="363"/>
      <c r="N53" s="363"/>
      <c r="O53" s="363"/>
      <c r="P53" s="363"/>
      <c r="Q53" s="363"/>
      <c r="R53" s="363"/>
      <c r="S53" s="134"/>
      <c r="T53" s="134"/>
      <c r="U53" s="134"/>
    </row>
    <row r="54" spans="1:21" ht="15" customHeight="1" x14ac:dyDescent="0.2">
      <c r="A54" s="363"/>
      <c r="B54" s="363"/>
      <c r="C54" s="363"/>
      <c r="D54" s="363"/>
      <c r="E54" s="363"/>
      <c r="F54" s="363"/>
      <c r="G54" s="363"/>
      <c r="H54" s="363"/>
      <c r="I54" s="363"/>
      <c r="J54" s="363"/>
      <c r="K54" s="363"/>
      <c r="L54" s="363"/>
      <c r="M54" s="363"/>
      <c r="N54" s="363"/>
      <c r="O54" s="363"/>
      <c r="P54" s="363"/>
      <c r="Q54" s="363"/>
      <c r="R54" s="363"/>
      <c r="S54" s="134"/>
      <c r="T54" s="134"/>
      <c r="U54" s="134"/>
    </row>
    <row r="55" spans="1:21" ht="15" customHeight="1" x14ac:dyDescent="0.2">
      <c r="A55" s="363"/>
      <c r="B55" s="363"/>
      <c r="C55" s="363"/>
      <c r="D55" s="363"/>
      <c r="E55" s="363"/>
      <c r="F55" s="363"/>
      <c r="G55" s="363"/>
      <c r="H55" s="363"/>
      <c r="I55" s="363"/>
      <c r="J55" s="363"/>
      <c r="K55" s="363"/>
      <c r="L55" s="363"/>
      <c r="M55" s="363"/>
      <c r="N55" s="363"/>
      <c r="O55" s="363"/>
      <c r="P55" s="363"/>
      <c r="Q55" s="363"/>
      <c r="R55" s="363"/>
      <c r="S55" s="134"/>
      <c r="T55" s="134"/>
      <c r="U55" s="134"/>
    </row>
    <row r="56" spans="1:21" ht="15" customHeight="1" x14ac:dyDescent="0.2">
      <c r="A56" s="136"/>
      <c r="B56" s="135"/>
      <c r="C56" s="135"/>
      <c r="D56" s="135"/>
      <c r="E56" s="135"/>
      <c r="F56" s="135"/>
      <c r="G56" s="135"/>
      <c r="H56" s="135"/>
      <c r="I56" s="135"/>
      <c r="J56" s="135"/>
      <c r="K56" s="135"/>
      <c r="L56" s="135"/>
      <c r="M56" s="135"/>
      <c r="N56" s="135"/>
      <c r="O56" s="135"/>
      <c r="P56" s="135"/>
      <c r="Q56" s="135"/>
      <c r="R56" s="135"/>
      <c r="S56" s="134"/>
      <c r="T56" s="134"/>
      <c r="U56" s="134"/>
    </row>
    <row r="57" spans="1:21" ht="14.25" x14ac:dyDescent="0.2">
      <c r="A57" s="363" t="s">
        <v>118</v>
      </c>
      <c r="B57" s="364"/>
      <c r="C57" s="364"/>
      <c r="D57" s="364"/>
      <c r="E57" s="364"/>
      <c r="F57" s="364"/>
      <c r="G57" s="364"/>
      <c r="H57" s="364"/>
      <c r="I57" s="364"/>
      <c r="J57" s="364"/>
      <c r="K57" s="364"/>
      <c r="L57" s="364"/>
      <c r="M57" s="364"/>
      <c r="N57" s="364"/>
      <c r="O57" s="364"/>
      <c r="P57" s="364"/>
      <c r="Q57" s="364"/>
      <c r="R57" s="364"/>
      <c r="S57" s="134"/>
      <c r="T57" s="134"/>
      <c r="U57" s="134"/>
    </row>
    <row r="58" spans="1:21" ht="30.75" customHeight="1" x14ac:dyDescent="0.2">
      <c r="A58" s="364"/>
      <c r="B58" s="364"/>
      <c r="C58" s="364"/>
      <c r="D58" s="364"/>
      <c r="E58" s="364"/>
      <c r="F58" s="364"/>
      <c r="G58" s="364"/>
      <c r="H58" s="364"/>
      <c r="I58" s="364"/>
      <c r="J58" s="364"/>
      <c r="K58" s="364"/>
      <c r="L58" s="364"/>
      <c r="M58" s="364"/>
      <c r="N58" s="364"/>
      <c r="O58" s="364"/>
      <c r="P58" s="364"/>
      <c r="Q58" s="364"/>
      <c r="R58" s="364"/>
      <c r="S58" s="134"/>
      <c r="T58" s="134"/>
      <c r="U58" s="134"/>
    </row>
    <row r="59" spans="1:21" ht="15" customHeight="1" x14ac:dyDescent="0.2">
      <c r="A59" s="132"/>
      <c r="B59" s="132"/>
      <c r="C59" s="132"/>
      <c r="D59" s="132"/>
      <c r="E59" s="132"/>
      <c r="F59" s="133"/>
      <c r="G59" s="133"/>
      <c r="H59" s="133"/>
      <c r="I59" s="133"/>
      <c r="J59" s="133"/>
      <c r="K59" s="133"/>
      <c r="L59" s="133"/>
      <c r="M59" s="133"/>
      <c r="N59" s="133"/>
      <c r="O59" s="133"/>
      <c r="P59" s="133"/>
      <c r="Q59" s="132"/>
      <c r="R59" s="132"/>
    </row>
    <row r="60" spans="1:21" ht="15" customHeight="1" x14ac:dyDescent="0.2">
      <c r="C60" s="131"/>
      <c r="F60" s="130"/>
      <c r="G60" s="130"/>
      <c r="H60" s="130"/>
      <c r="I60" s="130"/>
      <c r="J60" s="130"/>
      <c r="K60" s="130"/>
      <c r="L60" s="130"/>
      <c r="M60" s="130"/>
      <c r="N60" s="130"/>
      <c r="O60" s="130"/>
      <c r="P60" s="130"/>
    </row>
    <row r="61" spans="1:21" ht="15" customHeight="1" x14ac:dyDescent="0.2">
      <c r="F61" s="129"/>
      <c r="G61" s="129"/>
      <c r="H61" s="129"/>
      <c r="I61" s="129"/>
      <c r="J61" s="129"/>
      <c r="K61" s="129"/>
      <c r="L61" s="129"/>
      <c r="M61" s="129"/>
      <c r="N61" s="129"/>
      <c r="O61" s="129"/>
      <c r="P61" s="129"/>
    </row>
  </sheetData>
  <mergeCells count="16">
    <mergeCell ref="A2:F2"/>
    <mergeCell ref="A57:R58"/>
    <mergeCell ref="A18:C18"/>
    <mergeCell ref="B19:C19"/>
    <mergeCell ref="B20:C20"/>
    <mergeCell ref="A31:D31"/>
    <mergeCell ref="A39:R40"/>
    <mergeCell ref="A42:R43"/>
    <mergeCell ref="A47:R49"/>
    <mergeCell ref="A51:R55"/>
    <mergeCell ref="B14:C14"/>
    <mergeCell ref="A5:C5"/>
    <mergeCell ref="A6:R6"/>
    <mergeCell ref="A7:D7"/>
    <mergeCell ref="Q9:R9"/>
    <mergeCell ref="B13:C13"/>
  </mergeCells>
  <hyperlinks>
    <hyperlink ref="A2" r:id="rId1"/>
  </hyperlinks>
  <pageMargins left="0.75" right="0.75" top="1" bottom="1" header="0.5" footer="0.5"/>
  <pageSetup scale="52"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D67"/>
  <sheetViews>
    <sheetView workbookViewId="0"/>
  </sheetViews>
  <sheetFormatPr defaultColWidth="12.42578125" defaultRowHeight="15" customHeight="1" x14ac:dyDescent="0.2"/>
  <cols>
    <col min="1" max="2" width="2.7109375" style="26" customWidth="1"/>
    <col min="3" max="3" width="30.42578125" style="26" customWidth="1"/>
    <col min="4" max="15" width="9.85546875" style="26" customWidth="1"/>
    <col min="16" max="16384" width="12.42578125" style="26"/>
  </cols>
  <sheetData>
    <row r="1" spans="1:15" ht="15" customHeight="1" x14ac:dyDescent="0.2">
      <c r="A1" s="81" t="s">
        <v>117</v>
      </c>
      <c r="B1" s="81"/>
      <c r="C1" s="81"/>
      <c r="D1" s="81"/>
      <c r="E1" s="81"/>
      <c r="F1" s="81"/>
      <c r="G1" s="81"/>
      <c r="H1" s="81"/>
      <c r="I1" s="81"/>
      <c r="J1" s="81"/>
      <c r="K1" s="81"/>
      <c r="L1" s="81"/>
    </row>
    <row r="2" spans="1:15" ht="15" customHeight="1" x14ac:dyDescent="0.2">
      <c r="A2" s="344" t="s">
        <v>17</v>
      </c>
      <c r="B2" s="344"/>
      <c r="C2" s="344"/>
      <c r="D2" s="344"/>
      <c r="E2" s="344"/>
      <c r="F2" s="81"/>
      <c r="G2" s="81"/>
      <c r="H2" s="81"/>
      <c r="I2" s="81"/>
      <c r="J2" s="81"/>
      <c r="K2" s="81"/>
      <c r="L2" s="81"/>
    </row>
    <row r="3" spans="1:15" ht="15" customHeight="1" x14ac:dyDescent="0.2">
      <c r="E3" s="80"/>
      <c r="F3" s="80"/>
      <c r="G3" s="80"/>
      <c r="H3" s="80"/>
      <c r="I3" s="80"/>
      <c r="J3" s="80"/>
      <c r="K3" s="80"/>
      <c r="L3" s="80"/>
    </row>
    <row r="4" spans="1:15" s="35" customFormat="1" ht="15" customHeight="1" x14ac:dyDescent="0.2"/>
    <row r="5" spans="1:15" ht="15" customHeight="1" x14ac:dyDescent="0.25">
      <c r="A5" s="121" t="s">
        <v>155</v>
      </c>
      <c r="B5" s="180"/>
      <c r="C5" s="180"/>
      <c r="D5" s="180"/>
      <c r="E5" s="180"/>
      <c r="F5" s="180"/>
      <c r="G5" s="180"/>
      <c r="H5" s="180"/>
      <c r="I5" s="180"/>
      <c r="J5" s="180"/>
      <c r="K5" s="180"/>
      <c r="L5" s="180"/>
      <c r="M5" s="180"/>
      <c r="N5" s="180"/>
      <c r="O5" s="180"/>
    </row>
    <row r="6" spans="1:15" ht="15" customHeight="1" x14ac:dyDescent="0.25">
      <c r="A6" s="371" t="s">
        <v>154</v>
      </c>
      <c r="B6" s="371"/>
      <c r="C6" s="371"/>
      <c r="D6" s="371"/>
      <c r="E6" s="371"/>
      <c r="F6" s="371"/>
      <c r="G6" s="371"/>
      <c r="H6" s="371"/>
      <c r="I6" s="371"/>
      <c r="J6" s="371"/>
      <c r="K6" s="371"/>
      <c r="L6" s="371"/>
      <c r="M6" s="371"/>
      <c r="N6" s="371"/>
      <c r="O6" s="371"/>
    </row>
    <row r="7" spans="1:15" ht="15" customHeight="1" x14ac:dyDescent="0.2">
      <c r="A7" s="32" t="s">
        <v>114</v>
      </c>
      <c r="B7" s="174"/>
      <c r="C7" s="174"/>
      <c r="D7" s="174"/>
      <c r="E7" s="174"/>
      <c r="F7" s="179"/>
      <c r="G7" s="174"/>
      <c r="H7" s="174"/>
      <c r="I7" s="174"/>
      <c r="J7" s="32"/>
      <c r="K7" s="32"/>
      <c r="L7" s="32"/>
      <c r="M7" s="32"/>
      <c r="N7" s="32"/>
      <c r="O7" s="32"/>
    </row>
    <row r="8" spans="1:15" s="35" customFormat="1" ht="15" customHeight="1" x14ac:dyDescent="0.2">
      <c r="A8" s="178"/>
      <c r="B8" s="178"/>
      <c r="C8" s="178"/>
      <c r="D8" s="177"/>
      <c r="E8" s="177"/>
      <c r="F8" s="177"/>
      <c r="G8" s="177"/>
      <c r="H8" s="177"/>
      <c r="I8" s="177"/>
      <c r="J8" s="177"/>
      <c r="K8" s="177"/>
      <c r="L8" s="177"/>
      <c r="M8" s="177"/>
      <c r="N8" s="177"/>
      <c r="O8" s="177"/>
    </row>
    <row r="9" spans="1:15" ht="15" customHeight="1" x14ac:dyDescent="0.25">
      <c r="A9" s="176"/>
      <c r="B9" s="176"/>
      <c r="C9" s="176"/>
      <c r="D9" s="67" t="s">
        <v>57</v>
      </c>
      <c r="E9" s="121"/>
      <c r="F9" s="175"/>
      <c r="G9" s="175"/>
      <c r="H9" s="175"/>
      <c r="I9" s="175"/>
      <c r="J9" s="175"/>
      <c r="K9" s="175"/>
      <c r="L9" s="175"/>
      <c r="M9" s="175"/>
      <c r="N9" s="175"/>
      <c r="O9" s="175"/>
    </row>
    <row r="10" spans="1:15" s="35" customFormat="1" ht="15" customHeight="1" x14ac:dyDescent="0.25">
      <c r="A10" s="174"/>
      <c r="B10" s="174"/>
      <c r="C10" s="174"/>
      <c r="D10" s="173">
        <v>2013</v>
      </c>
      <c r="E10" s="173">
        <v>2014</v>
      </c>
      <c r="F10" s="172">
        <v>2015</v>
      </c>
      <c r="G10" s="172">
        <v>2016</v>
      </c>
      <c r="H10" s="172">
        <v>2017</v>
      </c>
      <c r="I10" s="172">
        <v>2018</v>
      </c>
      <c r="J10" s="172">
        <v>2019</v>
      </c>
      <c r="K10" s="172">
        <v>2020</v>
      </c>
      <c r="L10" s="172">
        <v>2021</v>
      </c>
      <c r="M10" s="172">
        <v>2022</v>
      </c>
      <c r="N10" s="172">
        <v>2023</v>
      </c>
      <c r="O10" s="172">
        <v>2024</v>
      </c>
    </row>
    <row r="11" spans="1:15" ht="15" customHeight="1" x14ac:dyDescent="0.2">
      <c r="A11" s="61" t="s">
        <v>153</v>
      </c>
      <c r="B11" s="61"/>
      <c r="C11" s="61"/>
    </row>
    <row r="12" spans="1:15" ht="15" customHeight="1" x14ac:dyDescent="0.2">
      <c r="A12" s="372" t="s">
        <v>152</v>
      </c>
      <c r="B12" s="373"/>
      <c r="C12" s="373"/>
      <c r="D12" s="28">
        <v>11281.124</v>
      </c>
      <c r="E12" s="28">
        <v>11982.576999999999</v>
      </c>
      <c r="F12" s="28">
        <v>12797.465999999999</v>
      </c>
      <c r="G12" s="28">
        <v>13305.298999999999</v>
      </c>
      <c r="H12" s="28">
        <v>13926.835999999999</v>
      </c>
      <c r="I12" s="28">
        <v>14521.41</v>
      </c>
      <c r="J12" s="28">
        <v>15134.566000000001</v>
      </c>
      <c r="K12" s="28">
        <v>15849.794</v>
      </c>
      <c r="L12" s="28">
        <v>16641.54</v>
      </c>
      <c r="M12" s="28">
        <v>17517.652000000002</v>
      </c>
      <c r="N12" s="28">
        <v>18520.077000000001</v>
      </c>
      <c r="O12" s="28">
        <v>19533.545000000002</v>
      </c>
    </row>
    <row r="13" spans="1:15" ht="15" customHeight="1" x14ac:dyDescent="0.2">
      <c r="A13" s="61"/>
      <c r="B13" s="61"/>
      <c r="C13" s="61"/>
      <c r="D13" s="171"/>
      <c r="E13" s="171"/>
      <c r="F13" s="171"/>
      <c r="G13" s="171"/>
      <c r="H13" s="171"/>
      <c r="I13" s="171"/>
      <c r="J13" s="171"/>
      <c r="K13" s="171"/>
      <c r="L13" s="171"/>
      <c r="M13" s="171"/>
      <c r="N13" s="171"/>
      <c r="O13" s="171"/>
    </row>
    <row r="14" spans="1:15" ht="15" customHeight="1" x14ac:dyDescent="0.2">
      <c r="A14" s="61" t="s">
        <v>151</v>
      </c>
      <c r="B14" s="61"/>
      <c r="C14" s="61"/>
      <c r="D14" s="171"/>
      <c r="E14" s="171"/>
      <c r="F14" s="171"/>
      <c r="G14" s="171"/>
      <c r="H14" s="171"/>
      <c r="I14" s="171"/>
      <c r="J14" s="171"/>
      <c r="K14" s="171"/>
      <c r="L14" s="171"/>
      <c r="M14" s="171"/>
      <c r="N14" s="171"/>
      <c r="O14" s="171"/>
    </row>
    <row r="15" spans="1:15" ht="15" customHeight="1" x14ac:dyDescent="0.2">
      <c r="B15" s="61" t="s">
        <v>150</v>
      </c>
      <c r="C15" s="61"/>
      <c r="D15" s="28">
        <v>679.50199999999995</v>
      </c>
      <c r="E15" s="28">
        <v>506.09399999999999</v>
      </c>
      <c r="F15" s="28">
        <v>469.03300000000002</v>
      </c>
      <c r="G15" s="28">
        <v>556.21100000000001</v>
      </c>
      <c r="H15" s="28">
        <v>530.21100000000001</v>
      </c>
      <c r="I15" s="28">
        <v>559.94600000000003</v>
      </c>
      <c r="J15" s="28">
        <v>661.19399999999996</v>
      </c>
      <c r="K15" s="28">
        <v>736.85900000000004</v>
      </c>
      <c r="L15" s="28">
        <v>819.88</v>
      </c>
      <c r="M15" s="28">
        <v>945.52300000000002</v>
      </c>
      <c r="N15" s="28">
        <v>957.08</v>
      </c>
      <c r="O15" s="28">
        <v>959.86699999999996</v>
      </c>
    </row>
    <row r="16" spans="1:15" ht="15" customHeight="1" x14ac:dyDescent="0.2">
      <c r="A16" s="61"/>
      <c r="B16" s="26" t="s">
        <v>149</v>
      </c>
      <c r="C16" s="61"/>
      <c r="D16" s="28">
        <v>21.951000000000001</v>
      </c>
      <c r="E16" s="28">
        <v>308.79500000000002</v>
      </c>
      <c r="F16" s="28">
        <v>38.799999999999997</v>
      </c>
      <c r="G16" s="28">
        <v>65.325999999999993</v>
      </c>
      <c r="H16" s="28">
        <v>64.363</v>
      </c>
      <c r="I16" s="28">
        <v>53.21</v>
      </c>
      <c r="J16" s="28">
        <v>54.033999999999999</v>
      </c>
      <c r="K16" s="28">
        <v>54.887</v>
      </c>
      <c r="L16" s="28">
        <v>56.231999999999999</v>
      </c>
      <c r="M16" s="28">
        <v>56.902000000000001</v>
      </c>
      <c r="N16" s="28">
        <v>56.387999999999998</v>
      </c>
      <c r="O16" s="28">
        <v>60.701000000000001</v>
      </c>
    </row>
    <row r="17" spans="1:15" s="43" customFormat="1" ht="3" customHeight="1" x14ac:dyDescent="0.25">
      <c r="A17" s="121"/>
      <c r="B17" s="121"/>
      <c r="C17" s="121"/>
      <c r="D17" s="37" t="s">
        <v>83</v>
      </c>
      <c r="E17" s="37" t="s">
        <v>83</v>
      </c>
      <c r="F17" s="37" t="s">
        <v>83</v>
      </c>
      <c r="G17" s="37" t="s">
        <v>83</v>
      </c>
      <c r="H17" s="37" t="s">
        <v>83</v>
      </c>
      <c r="I17" s="37" t="s">
        <v>83</v>
      </c>
      <c r="J17" s="37" t="s">
        <v>83</v>
      </c>
      <c r="K17" s="37" t="s">
        <v>83</v>
      </c>
      <c r="L17" s="37" t="s">
        <v>83</v>
      </c>
      <c r="M17" s="37" t="s">
        <v>54</v>
      </c>
      <c r="N17" s="37" t="s">
        <v>54</v>
      </c>
      <c r="O17" s="37" t="s">
        <v>54</v>
      </c>
    </row>
    <row r="18" spans="1:15" ht="15" customHeight="1" x14ac:dyDescent="0.2">
      <c r="C18" s="38" t="s">
        <v>42</v>
      </c>
      <c r="D18" s="28">
        <v>701.45299999999997</v>
      </c>
      <c r="E18" s="28">
        <v>814.88900000000001</v>
      </c>
      <c r="F18" s="28">
        <v>507.83300000000003</v>
      </c>
      <c r="G18" s="28">
        <v>621.53700000000003</v>
      </c>
      <c r="H18" s="28">
        <v>594.57399999999996</v>
      </c>
      <c r="I18" s="28">
        <v>613.15599999999995</v>
      </c>
      <c r="J18" s="28">
        <v>715.22799999999995</v>
      </c>
      <c r="K18" s="28">
        <v>791.74599999999998</v>
      </c>
      <c r="L18" s="28">
        <v>876.11199999999997</v>
      </c>
      <c r="M18" s="28">
        <v>1002.425</v>
      </c>
      <c r="N18" s="28">
        <v>1013.468</v>
      </c>
      <c r="O18" s="28">
        <v>1020.568</v>
      </c>
    </row>
    <row r="19" spans="1:15" ht="15" customHeight="1" x14ac:dyDescent="0.2">
      <c r="A19" s="61"/>
      <c r="B19" s="61"/>
      <c r="C19" s="61"/>
      <c r="D19" s="171"/>
      <c r="E19" s="171"/>
      <c r="F19" s="171"/>
      <c r="G19" s="171"/>
      <c r="H19" s="171"/>
      <c r="I19" s="171"/>
      <c r="J19" s="171"/>
      <c r="K19" s="171"/>
      <c r="L19" s="171"/>
      <c r="M19" s="171"/>
      <c r="N19" s="171"/>
      <c r="O19" s="171"/>
    </row>
    <row r="20" spans="1:15" ht="15" customHeight="1" x14ac:dyDescent="0.2">
      <c r="A20" s="61" t="s">
        <v>148</v>
      </c>
      <c r="B20" s="61"/>
      <c r="C20" s="61"/>
      <c r="D20" s="171"/>
      <c r="E20" s="171"/>
      <c r="F20" s="171"/>
      <c r="G20" s="171"/>
      <c r="H20" s="171"/>
      <c r="I20" s="171"/>
      <c r="J20" s="171"/>
      <c r="K20" s="171"/>
      <c r="L20" s="171"/>
      <c r="M20" s="171"/>
      <c r="N20" s="171"/>
      <c r="O20" s="171"/>
    </row>
    <row r="21" spans="1:15" ht="15" customHeight="1" x14ac:dyDescent="0.2">
      <c r="A21" s="372" t="s">
        <v>147</v>
      </c>
      <c r="B21" s="373"/>
      <c r="C21" s="373"/>
      <c r="D21" s="28">
        <v>11982.576999999999</v>
      </c>
      <c r="E21" s="28">
        <v>12797.465999999999</v>
      </c>
      <c r="F21" s="28">
        <v>13305.298999999999</v>
      </c>
      <c r="G21" s="28">
        <v>13926.835999999999</v>
      </c>
      <c r="H21" s="28">
        <v>14521.41</v>
      </c>
      <c r="I21" s="28">
        <v>15134.566000000001</v>
      </c>
      <c r="J21" s="28">
        <v>15849.794</v>
      </c>
      <c r="K21" s="28">
        <v>16641.54</v>
      </c>
      <c r="L21" s="28">
        <v>17517.652000000002</v>
      </c>
      <c r="M21" s="28">
        <v>18520.077000000001</v>
      </c>
      <c r="N21" s="28">
        <v>19533.545000000002</v>
      </c>
      <c r="O21" s="28">
        <v>20554.113000000001</v>
      </c>
    </row>
    <row r="22" spans="1:15" ht="15" customHeight="1" x14ac:dyDescent="0.2">
      <c r="A22" s="61"/>
      <c r="B22" s="61"/>
      <c r="C22" s="61"/>
      <c r="D22" s="171"/>
      <c r="E22" s="171"/>
      <c r="F22" s="171"/>
      <c r="G22" s="171"/>
      <c r="H22" s="171"/>
      <c r="I22" s="171"/>
      <c r="J22" s="171"/>
      <c r="K22" s="171"/>
      <c r="L22" s="171"/>
      <c r="M22" s="171"/>
      <c r="N22" s="171"/>
      <c r="O22" s="171"/>
    </row>
    <row r="23" spans="1:15" ht="15" customHeight="1" x14ac:dyDescent="0.25">
      <c r="A23" s="61" t="s">
        <v>53</v>
      </c>
      <c r="B23" s="121"/>
      <c r="C23" s="121"/>
      <c r="D23" s="28"/>
      <c r="E23" s="28"/>
      <c r="F23" s="28"/>
      <c r="G23" s="28"/>
      <c r="H23" s="28"/>
      <c r="I23" s="28"/>
      <c r="J23" s="28"/>
      <c r="K23" s="28"/>
      <c r="L23" s="28"/>
      <c r="M23" s="28"/>
      <c r="N23" s="28"/>
      <c r="O23" s="28"/>
    </row>
    <row r="24" spans="1:15" ht="15" customHeight="1" x14ac:dyDescent="0.2">
      <c r="A24" s="61" t="s">
        <v>146</v>
      </c>
      <c r="B24" s="61"/>
      <c r="C24" s="61"/>
      <c r="D24" s="28"/>
      <c r="E24" s="28"/>
      <c r="F24" s="28"/>
      <c r="G24" s="28"/>
      <c r="H24" s="28"/>
      <c r="I24" s="28"/>
      <c r="J24" s="28"/>
      <c r="K24" s="28"/>
      <c r="L24" s="28"/>
      <c r="M24" s="28"/>
      <c r="N24" s="28"/>
      <c r="O24" s="28"/>
    </row>
    <row r="25" spans="1:15" ht="15" customHeight="1" x14ac:dyDescent="0.2">
      <c r="A25" s="61" t="s">
        <v>145</v>
      </c>
      <c r="C25" s="61"/>
      <c r="D25" s="27">
        <v>72.043999999999997</v>
      </c>
      <c r="E25" s="27">
        <v>74.415000000000006</v>
      </c>
      <c r="F25" s="27">
        <v>74.02</v>
      </c>
      <c r="G25" s="27">
        <v>73.594999999999999</v>
      </c>
      <c r="H25" s="27">
        <v>73.013000000000005</v>
      </c>
      <c r="I25" s="27">
        <v>72.805000000000007</v>
      </c>
      <c r="J25" s="27">
        <v>73.085999999999999</v>
      </c>
      <c r="K25" s="27">
        <v>73.576999999999998</v>
      </c>
      <c r="L25" s="27">
        <v>74.301000000000002</v>
      </c>
      <c r="M25" s="27">
        <v>75.393000000000001</v>
      </c>
      <c r="N25" s="27">
        <v>76.36</v>
      </c>
      <c r="O25" s="27">
        <v>77.206000000000003</v>
      </c>
    </row>
    <row r="26" spans="1:15" ht="15" customHeight="1" x14ac:dyDescent="0.2">
      <c r="A26" s="344"/>
      <c r="B26" s="344"/>
      <c r="C26" s="344"/>
      <c r="D26" s="344"/>
      <c r="E26" s="45"/>
      <c r="F26" s="45"/>
      <c r="G26" s="45"/>
      <c r="H26" s="45"/>
      <c r="I26" s="45"/>
      <c r="J26" s="45"/>
      <c r="K26" s="45"/>
      <c r="L26" s="45"/>
      <c r="M26" s="45"/>
      <c r="N26" s="45"/>
      <c r="O26" s="45"/>
    </row>
    <row r="27" spans="1:15" ht="15" customHeight="1" x14ac:dyDescent="0.2">
      <c r="A27" s="61" t="s">
        <v>144</v>
      </c>
      <c r="C27" s="61"/>
      <c r="D27" s="45"/>
      <c r="E27" s="45"/>
      <c r="F27" s="45"/>
      <c r="G27" s="45"/>
      <c r="H27" s="45"/>
      <c r="I27" s="45"/>
      <c r="J27" s="45"/>
      <c r="K27" s="45"/>
      <c r="L27" s="45"/>
      <c r="M27" s="45"/>
      <c r="N27" s="45"/>
      <c r="O27" s="45"/>
    </row>
    <row r="28" spans="1:15" ht="15" customHeight="1" x14ac:dyDescent="0.2">
      <c r="A28" s="61" t="s">
        <v>143</v>
      </c>
      <c r="C28" s="61"/>
    </row>
    <row r="29" spans="1:15" ht="15" customHeight="1" x14ac:dyDescent="0.2">
      <c r="A29" s="61"/>
      <c r="B29" s="26" t="s">
        <v>142</v>
      </c>
      <c r="C29" s="61"/>
      <c r="D29" s="28">
        <v>11066.619000000001</v>
      </c>
      <c r="E29" s="28">
        <v>11588.538999999999</v>
      </c>
      <c r="F29" s="28">
        <v>12016.921999999999</v>
      </c>
      <c r="G29" s="28">
        <v>12532.332999999999</v>
      </c>
      <c r="H29" s="28">
        <v>13022.144</v>
      </c>
      <c r="I29" s="28">
        <v>13541.140000000001</v>
      </c>
      <c r="J29" s="28">
        <v>14163.134</v>
      </c>
      <c r="K29" s="28">
        <v>14862.643000000002</v>
      </c>
      <c r="L29" s="28">
        <v>15648.773000000003</v>
      </c>
      <c r="M29" s="28">
        <v>16561.446</v>
      </c>
      <c r="N29" s="28">
        <v>17487.526000000002</v>
      </c>
      <c r="O29" s="28">
        <v>18417.243000000002</v>
      </c>
    </row>
    <row r="30" spans="1:15" ht="15" customHeight="1" x14ac:dyDescent="0.2">
      <c r="A30" s="61"/>
      <c r="B30" s="26" t="s">
        <v>141</v>
      </c>
      <c r="C30" s="61"/>
      <c r="D30" s="27">
        <v>66.537000000000006</v>
      </c>
      <c r="E30" s="27">
        <v>67.385000000000005</v>
      </c>
      <c r="F30" s="27">
        <v>66.852999999999994</v>
      </c>
      <c r="G30" s="27">
        <v>66.225999999999999</v>
      </c>
      <c r="H30" s="27">
        <v>65.474999999999994</v>
      </c>
      <c r="I30" s="27">
        <v>65.138999999999996</v>
      </c>
      <c r="J30" s="27">
        <v>65.308999999999997</v>
      </c>
      <c r="K30" s="27">
        <v>65.712000000000003</v>
      </c>
      <c r="L30" s="27">
        <v>66.373999999999995</v>
      </c>
      <c r="M30" s="27">
        <v>67.418999999999997</v>
      </c>
      <c r="N30" s="27">
        <v>68.361000000000004</v>
      </c>
      <c r="O30" s="27">
        <v>69.179000000000002</v>
      </c>
    </row>
    <row r="31" spans="1:15" ht="15" customHeight="1" x14ac:dyDescent="0.2">
      <c r="A31" s="61"/>
      <c r="C31" s="61"/>
      <c r="D31" s="45"/>
      <c r="E31" s="45"/>
      <c r="F31" s="45"/>
      <c r="G31" s="45"/>
      <c r="H31" s="45"/>
      <c r="I31" s="45"/>
      <c r="J31" s="45"/>
      <c r="K31" s="45"/>
      <c r="L31" s="45"/>
      <c r="M31" s="45"/>
      <c r="N31" s="45"/>
      <c r="O31" s="45"/>
    </row>
    <row r="32" spans="1:15" ht="15" customHeight="1" x14ac:dyDescent="0.2">
      <c r="A32" s="61" t="s">
        <v>140</v>
      </c>
      <c r="C32" s="61"/>
      <c r="D32" s="28">
        <v>16719.434000000001</v>
      </c>
      <c r="E32" s="28">
        <v>17803.875999999997</v>
      </c>
      <c r="F32" s="28">
        <v>18426.215</v>
      </c>
      <c r="G32" s="28">
        <v>19165.460999999999</v>
      </c>
      <c r="H32" s="28">
        <v>19904.595999999998</v>
      </c>
      <c r="I32" s="28">
        <v>20668.077000000001</v>
      </c>
      <c r="J32" s="28">
        <v>21514.242999999999</v>
      </c>
      <c r="K32" s="28">
        <v>22420.325000000001</v>
      </c>
      <c r="L32" s="28">
        <v>23378.963000000003</v>
      </c>
      <c r="M32" s="28">
        <v>24420.809000000001</v>
      </c>
      <c r="N32" s="28">
        <v>25457.393000000004</v>
      </c>
      <c r="O32" s="28">
        <v>26514.842000000001</v>
      </c>
    </row>
    <row r="33" spans="1:30" ht="15" customHeight="1" x14ac:dyDescent="0.2">
      <c r="A33" s="61"/>
      <c r="C33" s="61"/>
      <c r="D33" s="37"/>
      <c r="E33" s="37"/>
      <c r="F33" s="37"/>
      <c r="G33" s="37"/>
      <c r="H33" s="37"/>
      <c r="I33" s="37"/>
      <c r="J33" s="37"/>
      <c r="K33" s="37"/>
      <c r="L33" s="37"/>
      <c r="M33" s="37"/>
      <c r="N33" s="37"/>
      <c r="O33" s="37"/>
    </row>
    <row r="34" spans="1:30" ht="15" customHeight="1" x14ac:dyDescent="0.2">
      <c r="A34" s="61" t="s">
        <v>139</v>
      </c>
      <c r="C34" s="61"/>
      <c r="D34" s="28">
        <v>16699.396000000001</v>
      </c>
      <c r="E34" s="28">
        <v>17782.538</v>
      </c>
      <c r="F34" s="28">
        <v>18405.277000000002</v>
      </c>
      <c r="G34" s="28">
        <v>19144.273000000001</v>
      </c>
      <c r="H34" s="28">
        <v>19883.058000000001</v>
      </c>
      <c r="I34" s="28">
        <v>20646.239000000001</v>
      </c>
      <c r="J34" s="28">
        <v>21492.255000000001</v>
      </c>
      <c r="K34" s="28">
        <v>22398.437000000002</v>
      </c>
      <c r="L34" s="28">
        <v>23357.175000000003</v>
      </c>
      <c r="M34" s="28">
        <v>24399.221000000001</v>
      </c>
      <c r="N34" s="28">
        <v>25436.155000000002</v>
      </c>
      <c r="O34" s="28">
        <v>26494.104000000003</v>
      </c>
      <c r="S34" s="61"/>
      <c r="T34" s="61"/>
      <c r="U34" s="61"/>
      <c r="V34" s="61"/>
      <c r="W34" s="61"/>
      <c r="X34" s="61"/>
      <c r="Y34" s="61"/>
      <c r="Z34" s="61"/>
      <c r="AA34" s="61"/>
      <c r="AB34" s="61"/>
      <c r="AC34" s="61"/>
      <c r="AD34" s="61"/>
    </row>
    <row r="35" spans="1:30" ht="15" customHeight="1" x14ac:dyDescent="0.2">
      <c r="A35" s="61"/>
      <c r="C35" s="61"/>
      <c r="D35" s="28"/>
      <c r="E35" s="28"/>
      <c r="F35" s="28"/>
      <c r="G35" s="28"/>
      <c r="H35" s="28"/>
      <c r="I35" s="28"/>
      <c r="J35" s="28"/>
      <c r="K35" s="28"/>
      <c r="L35" s="28"/>
      <c r="M35" s="28"/>
      <c r="N35" s="28"/>
      <c r="O35" s="28"/>
      <c r="S35" s="61"/>
      <c r="T35" s="61"/>
      <c r="U35" s="61"/>
      <c r="V35" s="61"/>
      <c r="W35" s="61"/>
      <c r="X35" s="61"/>
      <c r="Y35" s="61"/>
      <c r="Z35" s="61"/>
      <c r="AA35" s="61"/>
      <c r="AB35" s="61"/>
      <c r="AC35" s="61"/>
      <c r="AD35" s="61"/>
    </row>
    <row r="36" spans="1:30" ht="15" customHeight="1" x14ac:dyDescent="0.2">
      <c r="A36" s="61" t="s">
        <v>138</v>
      </c>
      <c r="C36" s="61"/>
      <c r="D36" s="28"/>
      <c r="E36" s="28"/>
      <c r="F36" s="28"/>
      <c r="G36" s="28"/>
      <c r="H36" s="28"/>
      <c r="I36" s="28"/>
      <c r="J36" s="28"/>
      <c r="K36" s="28"/>
      <c r="L36" s="28"/>
      <c r="M36" s="28"/>
      <c r="N36" s="28"/>
      <c r="O36" s="28"/>
      <c r="S36" s="61"/>
      <c r="T36" s="61"/>
      <c r="U36" s="61"/>
      <c r="V36" s="61"/>
      <c r="W36" s="61"/>
      <c r="X36" s="61"/>
      <c r="Y36" s="61"/>
      <c r="Z36" s="61"/>
      <c r="AA36" s="61"/>
      <c r="AB36" s="61"/>
      <c r="AC36" s="61"/>
      <c r="AD36" s="61"/>
    </row>
    <row r="37" spans="1:30" ht="15" customHeight="1" x14ac:dyDescent="0.2">
      <c r="A37" s="61" t="s">
        <v>137</v>
      </c>
      <c r="C37" s="61"/>
      <c r="D37" s="27">
        <v>1.843</v>
      </c>
      <c r="E37" s="27">
        <v>1.806</v>
      </c>
      <c r="F37" s="27">
        <v>1.885</v>
      </c>
      <c r="G37" s="27">
        <v>2.0609999999999999</v>
      </c>
      <c r="H37" s="27">
        <v>2.34</v>
      </c>
      <c r="I37" s="27">
        <v>2.7189999999999999</v>
      </c>
      <c r="J37" s="27">
        <v>3.1070000000000002</v>
      </c>
      <c r="K37" s="27">
        <v>3.4039999999999999</v>
      </c>
      <c r="L37" s="27">
        <v>3.5790000000000002</v>
      </c>
      <c r="M37" s="27">
        <v>3.7080000000000002</v>
      </c>
      <c r="N37" s="27">
        <v>3.8170000000000002</v>
      </c>
      <c r="O37" s="27">
        <v>3.8889999999999998</v>
      </c>
      <c r="S37" s="61"/>
      <c r="T37" s="61"/>
      <c r="U37" s="61"/>
      <c r="V37" s="61"/>
      <c r="W37" s="61"/>
      <c r="X37" s="61"/>
      <c r="Y37" s="61"/>
      <c r="Z37" s="61"/>
      <c r="AA37" s="61"/>
      <c r="AB37" s="61"/>
      <c r="AC37" s="61"/>
      <c r="AD37" s="61"/>
    </row>
    <row r="38" spans="1:30" ht="15" customHeight="1" x14ac:dyDescent="0.2">
      <c r="A38" s="170"/>
      <c r="B38" s="170"/>
      <c r="C38" s="170"/>
      <c r="D38" s="169"/>
      <c r="E38" s="169"/>
      <c r="F38" s="169"/>
      <c r="G38" s="169"/>
      <c r="H38" s="169"/>
      <c r="I38" s="169"/>
      <c r="J38" s="169"/>
      <c r="K38" s="169"/>
      <c r="L38" s="169"/>
      <c r="M38" s="169"/>
      <c r="N38" s="169"/>
      <c r="O38" s="169"/>
    </row>
    <row r="39" spans="1:30" ht="15" customHeight="1" x14ac:dyDescent="0.2">
      <c r="A39" s="376" t="s">
        <v>1</v>
      </c>
      <c r="B39" s="376"/>
      <c r="C39" s="376"/>
      <c r="D39" s="376"/>
      <c r="E39" s="376"/>
      <c r="F39" s="376"/>
      <c r="G39" s="376"/>
      <c r="H39" s="376"/>
      <c r="I39" s="376"/>
      <c r="J39" s="376"/>
      <c r="K39" s="376"/>
      <c r="L39" s="376"/>
      <c r="M39" s="376"/>
      <c r="N39" s="376"/>
      <c r="O39" s="376"/>
    </row>
    <row r="40" spans="1:30" ht="15" customHeight="1" x14ac:dyDescent="0.2">
      <c r="A40" s="168"/>
      <c r="B40" s="168"/>
      <c r="C40" s="168"/>
      <c r="D40" s="168"/>
      <c r="E40" s="168"/>
      <c r="F40" s="168"/>
      <c r="G40" s="168"/>
      <c r="H40" s="168"/>
      <c r="I40" s="168"/>
      <c r="J40" s="168"/>
      <c r="K40" s="168"/>
      <c r="L40" s="168"/>
      <c r="M40" s="168"/>
      <c r="N40" s="168"/>
      <c r="O40" s="168"/>
    </row>
    <row r="41" spans="1:30" ht="15" customHeight="1" x14ac:dyDescent="0.2">
      <c r="A41" s="377" t="s">
        <v>136</v>
      </c>
      <c r="B41" s="377"/>
      <c r="C41" s="377"/>
      <c r="D41" s="377"/>
      <c r="E41" s="377"/>
      <c r="F41" s="377"/>
      <c r="G41" s="377"/>
      <c r="H41" s="377"/>
      <c r="I41" s="377"/>
      <c r="J41" s="377"/>
      <c r="K41" s="377"/>
      <c r="L41" s="377"/>
      <c r="M41" s="377"/>
      <c r="N41" s="377"/>
      <c r="O41" s="377"/>
    </row>
    <row r="42" spans="1:30" ht="15" customHeight="1" x14ac:dyDescent="0.2">
      <c r="A42" s="168"/>
      <c r="B42" s="168"/>
      <c r="C42" s="168"/>
      <c r="D42" s="168"/>
      <c r="E42" s="168"/>
      <c r="F42" s="168"/>
      <c r="G42" s="168"/>
      <c r="H42" s="168"/>
      <c r="I42" s="168"/>
      <c r="J42" s="168"/>
      <c r="K42" s="168"/>
      <c r="L42" s="168"/>
      <c r="M42" s="168"/>
      <c r="N42" s="168"/>
      <c r="O42" s="168"/>
    </row>
    <row r="43" spans="1:30" ht="15" customHeight="1" x14ac:dyDescent="0.2">
      <c r="A43" s="374" t="s">
        <v>135</v>
      </c>
      <c r="B43" s="374"/>
      <c r="C43" s="374"/>
      <c r="D43" s="374"/>
      <c r="E43" s="374"/>
      <c r="F43" s="374"/>
      <c r="G43" s="374"/>
      <c r="H43" s="374"/>
      <c r="I43" s="374"/>
      <c r="J43" s="374"/>
      <c r="K43" s="374"/>
      <c r="L43" s="374"/>
      <c r="M43" s="374"/>
      <c r="N43" s="374"/>
      <c r="O43" s="374"/>
    </row>
    <row r="44" spans="1:30" ht="15" customHeight="1" x14ac:dyDescent="0.2">
      <c r="A44" s="374"/>
      <c r="B44" s="374"/>
      <c r="C44" s="374"/>
      <c r="D44" s="374"/>
      <c r="E44" s="374"/>
      <c r="F44" s="374"/>
      <c r="G44" s="374"/>
      <c r="H44" s="374"/>
      <c r="I44" s="374"/>
      <c r="J44" s="374"/>
      <c r="K44" s="374"/>
      <c r="L44" s="374"/>
      <c r="M44" s="374"/>
      <c r="N44" s="374"/>
      <c r="O44" s="374"/>
    </row>
    <row r="46" spans="1:30" ht="15" customHeight="1" x14ac:dyDescent="0.2">
      <c r="A46" s="375" t="s">
        <v>134</v>
      </c>
      <c r="B46" s="373"/>
      <c r="C46" s="373"/>
      <c r="D46" s="373"/>
      <c r="E46" s="373"/>
      <c r="F46" s="373"/>
      <c r="G46" s="373"/>
      <c r="H46" s="373"/>
      <c r="I46" s="373"/>
      <c r="J46" s="373"/>
      <c r="K46" s="373"/>
      <c r="L46" s="373"/>
      <c r="M46" s="373"/>
      <c r="N46" s="373"/>
      <c r="O46" s="373"/>
    </row>
    <row r="47" spans="1:30" ht="15" customHeight="1" x14ac:dyDescent="0.2">
      <c r="A47" s="167"/>
      <c r="B47" s="34"/>
      <c r="C47" s="34"/>
      <c r="D47" s="34"/>
      <c r="E47" s="34"/>
      <c r="F47" s="34"/>
      <c r="G47" s="34"/>
      <c r="H47" s="34"/>
      <c r="I47" s="34"/>
      <c r="J47" s="34"/>
      <c r="K47" s="34"/>
      <c r="L47" s="34"/>
      <c r="M47" s="34"/>
      <c r="N47" s="34"/>
      <c r="O47" s="34"/>
    </row>
    <row r="48" spans="1:30" ht="15" customHeight="1" x14ac:dyDescent="0.2">
      <c r="A48" s="370" t="s">
        <v>133</v>
      </c>
      <c r="B48" s="370"/>
      <c r="C48" s="370"/>
      <c r="D48" s="370"/>
      <c r="E48" s="370"/>
      <c r="F48" s="370"/>
      <c r="G48" s="370"/>
      <c r="H48" s="370"/>
      <c r="I48" s="370"/>
      <c r="J48" s="370"/>
      <c r="K48" s="370"/>
      <c r="L48" s="370"/>
      <c r="M48" s="370"/>
      <c r="N48" s="370"/>
      <c r="O48" s="370"/>
    </row>
    <row r="49" spans="1:15" ht="15" customHeight="1" x14ac:dyDescent="0.2">
      <c r="A49" s="370"/>
      <c r="B49" s="370"/>
      <c r="C49" s="370"/>
      <c r="D49" s="370"/>
      <c r="E49" s="370"/>
      <c r="F49" s="370"/>
      <c r="G49" s="370"/>
      <c r="H49" s="370"/>
      <c r="I49" s="370"/>
      <c r="J49" s="370"/>
      <c r="K49" s="370"/>
      <c r="L49" s="370"/>
      <c r="M49" s="370"/>
      <c r="N49" s="370"/>
      <c r="O49" s="370"/>
    </row>
    <row r="50" spans="1:15" ht="15" customHeight="1" x14ac:dyDescent="0.2">
      <c r="A50" s="370"/>
      <c r="B50" s="370"/>
      <c r="C50" s="370"/>
      <c r="D50" s="370"/>
      <c r="E50" s="370"/>
      <c r="F50" s="370"/>
      <c r="G50" s="370"/>
      <c r="H50" s="370"/>
      <c r="I50" s="370"/>
      <c r="J50" s="370"/>
      <c r="K50" s="370"/>
      <c r="L50" s="370"/>
      <c r="M50" s="370"/>
      <c r="N50" s="370"/>
      <c r="O50" s="370"/>
    </row>
    <row r="51" spans="1:15" ht="15" customHeight="1" x14ac:dyDescent="0.2">
      <c r="A51" s="370"/>
      <c r="B51" s="370"/>
      <c r="C51" s="370"/>
      <c r="D51" s="370"/>
      <c r="E51" s="370"/>
      <c r="F51" s="370"/>
      <c r="G51" s="370"/>
      <c r="H51" s="370"/>
      <c r="I51" s="370"/>
      <c r="J51" s="370"/>
      <c r="K51" s="370"/>
      <c r="L51" s="370"/>
      <c r="M51" s="370"/>
      <c r="N51" s="370"/>
      <c r="O51" s="370"/>
    </row>
    <row r="52" spans="1:15" ht="15" customHeight="1" x14ac:dyDescent="0.2">
      <c r="A52" s="32"/>
      <c r="B52" s="32"/>
      <c r="C52" s="32"/>
      <c r="D52" s="32"/>
      <c r="E52" s="32"/>
      <c r="F52" s="32"/>
      <c r="G52" s="32"/>
      <c r="H52" s="32"/>
      <c r="I52" s="32"/>
      <c r="J52" s="32"/>
      <c r="K52" s="32"/>
      <c r="L52" s="32"/>
      <c r="M52" s="32"/>
      <c r="N52" s="32"/>
      <c r="O52" s="32"/>
    </row>
    <row r="57" spans="1:15" ht="15" customHeight="1" x14ac:dyDescent="0.2">
      <c r="D57" s="28"/>
      <c r="E57" s="28"/>
      <c r="F57" s="28"/>
      <c r="G57" s="28"/>
      <c r="H57" s="28"/>
      <c r="I57" s="28"/>
      <c r="J57" s="28"/>
      <c r="K57" s="28"/>
      <c r="L57" s="28"/>
      <c r="M57" s="28"/>
      <c r="N57" s="28"/>
      <c r="O57" s="28"/>
    </row>
    <row r="58" spans="1:15" ht="15" customHeight="1" x14ac:dyDescent="0.2">
      <c r="D58" s="28"/>
      <c r="E58" s="28"/>
      <c r="F58" s="28"/>
      <c r="G58" s="28"/>
      <c r="H58" s="28"/>
      <c r="I58" s="28"/>
      <c r="J58" s="28"/>
      <c r="K58" s="28"/>
      <c r="L58" s="28"/>
      <c r="M58" s="28"/>
      <c r="N58" s="28"/>
      <c r="O58" s="28"/>
    </row>
    <row r="59" spans="1:15" ht="15" customHeight="1" x14ac:dyDescent="0.2">
      <c r="D59" s="28"/>
      <c r="E59" s="28"/>
      <c r="F59" s="28"/>
      <c r="G59" s="28"/>
      <c r="H59" s="28"/>
      <c r="I59" s="28"/>
      <c r="J59" s="28"/>
      <c r="K59" s="28"/>
      <c r="L59" s="28"/>
      <c r="M59" s="28"/>
      <c r="N59" s="28"/>
      <c r="O59" s="28"/>
    </row>
    <row r="60" spans="1:15" ht="15" customHeight="1" x14ac:dyDescent="0.2">
      <c r="D60" s="28"/>
      <c r="E60" s="28"/>
      <c r="F60" s="28"/>
      <c r="G60" s="28"/>
      <c r="H60" s="28"/>
      <c r="I60" s="28"/>
      <c r="J60" s="28"/>
      <c r="K60" s="28"/>
      <c r="L60" s="28"/>
      <c r="M60" s="28"/>
      <c r="N60" s="28"/>
      <c r="O60" s="28"/>
    </row>
    <row r="63" spans="1:15" ht="15" customHeight="1" x14ac:dyDescent="0.2">
      <c r="D63" s="27"/>
      <c r="E63" s="27"/>
      <c r="F63" s="27"/>
      <c r="G63" s="27"/>
      <c r="H63" s="27"/>
      <c r="I63" s="27"/>
      <c r="J63" s="27"/>
      <c r="K63" s="27"/>
      <c r="L63" s="27"/>
      <c r="M63" s="27"/>
      <c r="N63" s="27"/>
      <c r="O63" s="27"/>
    </row>
    <row r="64" spans="1:15" ht="15" customHeight="1" x14ac:dyDescent="0.2">
      <c r="D64" s="166"/>
      <c r="E64" s="166"/>
      <c r="F64" s="166"/>
      <c r="G64" s="166"/>
      <c r="H64" s="166"/>
      <c r="I64" s="166"/>
      <c r="J64" s="166"/>
      <c r="K64" s="166"/>
      <c r="L64" s="166"/>
      <c r="M64" s="166"/>
      <c r="N64" s="166"/>
      <c r="O64" s="166"/>
    </row>
    <row r="65" spans="4:15" ht="15" customHeight="1" x14ac:dyDescent="0.2">
      <c r="D65" s="27"/>
      <c r="E65" s="27"/>
      <c r="F65" s="27"/>
      <c r="G65" s="27"/>
      <c r="H65" s="27"/>
      <c r="I65" s="27"/>
      <c r="J65" s="27"/>
      <c r="K65" s="27"/>
      <c r="L65" s="27"/>
      <c r="M65" s="27"/>
      <c r="N65" s="27"/>
      <c r="O65" s="27"/>
    </row>
    <row r="67" spans="4:15" ht="15" customHeight="1" x14ac:dyDescent="0.2">
      <c r="D67" s="28"/>
      <c r="E67" s="28"/>
      <c r="F67" s="28"/>
      <c r="G67" s="28"/>
      <c r="H67" s="28"/>
      <c r="I67" s="28"/>
      <c r="J67" s="28"/>
      <c r="K67" s="28"/>
      <c r="L67" s="28"/>
      <c r="M67" s="28"/>
      <c r="N67" s="28"/>
      <c r="O67" s="28"/>
    </row>
  </sheetData>
  <mergeCells count="10">
    <mergeCell ref="A48:O51"/>
    <mergeCell ref="A26:D26"/>
    <mergeCell ref="A2:E2"/>
    <mergeCell ref="A6:O6"/>
    <mergeCell ref="A12:C12"/>
    <mergeCell ref="A21:C21"/>
    <mergeCell ref="A43:O44"/>
    <mergeCell ref="A46:O46"/>
    <mergeCell ref="A39:O39"/>
    <mergeCell ref="A41:O41"/>
  </mergeCells>
  <hyperlinks>
    <hyperlink ref="A2" r:id="rId1"/>
  </hyperlinks>
  <pageMargins left="0.5" right="0.5" top="0.5" bottom="0.5" header="0" footer="0"/>
  <pageSetup scale="91"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12</vt:i4>
      </vt:variant>
      <vt:variant>
        <vt:lpstr>Charts</vt:lpstr>
      </vt:variant>
      <vt:variant>
        <vt:i4>8</vt:i4>
      </vt:variant>
      <vt:variant>
        <vt:lpstr>Named Ranges</vt:lpstr>
      </vt:variant>
      <vt:variant>
        <vt:i4>7</vt:i4>
      </vt:variant>
    </vt:vector>
  </HeadingPairs>
  <TitlesOfParts>
    <vt:vector size="27" baseType="lpstr">
      <vt:lpstr>Components Data</vt:lpstr>
      <vt:lpstr>Projected Spending Data</vt:lpstr>
      <vt:lpstr>Total Deficits</vt:lpstr>
      <vt:lpstr>Historical</vt:lpstr>
      <vt:lpstr>Revenues Outlays</vt:lpstr>
      <vt:lpstr>Baseline</vt:lpstr>
      <vt:lpstr>Mandatory Outlay</vt:lpstr>
      <vt:lpstr>Discretionary</vt:lpstr>
      <vt:lpstr>Debt</vt:lpstr>
      <vt:lpstr>Policy Alternatives</vt:lpstr>
      <vt:lpstr>Alternative Effects</vt:lpstr>
      <vt:lpstr>AFS</vt:lpstr>
      <vt:lpstr>C1b. Outlays and Revenues</vt:lpstr>
      <vt:lpstr>C2. Revenue Components</vt:lpstr>
      <vt:lpstr>C3. Outlay Components</vt:lpstr>
      <vt:lpstr>C4a. Projected Spending</vt:lpstr>
      <vt:lpstr>C3. Deficit Scenarios</vt:lpstr>
      <vt:lpstr>C4b. Projected Spending</vt:lpstr>
      <vt:lpstr>C4c. Projected Spending</vt:lpstr>
      <vt:lpstr>C1a. Outlays and Revenues</vt:lpstr>
      <vt:lpstr>BASELINE</vt:lpstr>
      <vt:lpstr>AFS!Print_Area</vt:lpstr>
      <vt:lpstr>Baseline!Print_Area</vt:lpstr>
      <vt:lpstr>Discretionary!Print_Area</vt:lpstr>
      <vt:lpstr>'Mandatory Outlay'!Print_Area</vt:lpstr>
      <vt:lpstr>'Policy Alternatives'!Print_Area</vt:lpstr>
      <vt:lpstr>Print_Area</vt:lpstr>
    </vt:vector>
  </TitlesOfParts>
  <Company>CBO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Jeanine Rees</dc:creator>
  <cp:lastModifiedBy>Andrea Castillo</cp:lastModifiedBy>
  <cp:lastPrinted>2014-09-08T19:38:03Z</cp:lastPrinted>
  <dcterms:created xsi:type="dcterms:W3CDTF">2014-08-25T14:37:02Z</dcterms:created>
  <dcterms:modified xsi:type="dcterms:W3CDTF">2014-09-10T14:47:24Z</dcterms:modified>
</cp:coreProperties>
</file>