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burns\Documents\"/>
    </mc:Choice>
  </mc:AlternateContent>
  <bookViews>
    <workbookView xWindow="0" yWindow="0" windowWidth="20490" windowHeight="7155"/>
  </bookViews>
  <sheets>
    <sheet name="C1. DOD Budget Authority" sheetId="3" r:id="rId1"/>
    <sheet name="D1. Pentagon" sheetId="1" r:id="rId2"/>
    <sheet name="War" sheetId="2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" l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58" i="1"/>
  <c r="F57" i="1"/>
  <c r="F5" i="1"/>
  <c r="D18" i="2"/>
  <c r="E18" i="2"/>
  <c r="B17" i="2"/>
  <c r="D17" i="2"/>
  <c r="E17" i="2"/>
  <c r="D16" i="2"/>
  <c r="E16" i="2"/>
  <c r="D15" i="2"/>
  <c r="E15" i="2"/>
  <c r="B14" i="2"/>
  <c r="D14" i="2"/>
  <c r="E14" i="2"/>
  <c r="B13" i="2"/>
  <c r="D13" i="2"/>
  <c r="E13" i="2"/>
  <c r="D12" i="2"/>
  <c r="E12" i="2"/>
  <c r="D11" i="2"/>
  <c r="E11" i="2"/>
  <c r="D10" i="2"/>
  <c r="E10" i="2"/>
  <c r="D9" i="2"/>
  <c r="E9" i="2"/>
  <c r="D8" i="2"/>
  <c r="E8" i="2"/>
  <c r="D7" i="2"/>
  <c r="E7" i="2"/>
  <c r="D6" i="2"/>
  <c r="E6" i="2"/>
  <c r="D5" i="2"/>
  <c r="E5" i="2"/>
  <c r="D72" i="1"/>
  <c r="G72" i="1"/>
  <c r="F72" i="1"/>
  <c r="D71" i="1"/>
  <c r="G71" i="1"/>
  <c r="F71" i="1"/>
  <c r="D70" i="1"/>
  <c r="G70" i="1"/>
  <c r="F70" i="1"/>
  <c r="D69" i="1"/>
  <c r="G69" i="1"/>
  <c r="F69" i="1"/>
  <c r="D68" i="1"/>
  <c r="G68" i="1"/>
  <c r="F68" i="1"/>
  <c r="D67" i="1"/>
  <c r="G67" i="1"/>
  <c r="F67" i="1"/>
  <c r="D66" i="1"/>
  <c r="G66" i="1"/>
  <c r="F66" i="1"/>
  <c r="D65" i="1"/>
  <c r="G65" i="1"/>
  <c r="F65" i="1"/>
  <c r="D64" i="1"/>
  <c r="G64" i="1"/>
  <c r="F64" i="1"/>
  <c r="D63" i="1"/>
  <c r="G63" i="1"/>
  <c r="F63" i="1"/>
  <c r="D62" i="1"/>
  <c r="G62" i="1"/>
  <c r="F62" i="1"/>
  <c r="D61" i="1"/>
  <c r="G61" i="1"/>
  <c r="F61" i="1"/>
  <c r="D60" i="1"/>
  <c r="G60" i="1"/>
  <c r="F60" i="1"/>
  <c r="D59" i="1"/>
  <c r="G59" i="1"/>
  <c r="F59" i="1"/>
  <c r="D58" i="1"/>
  <c r="G58" i="1"/>
  <c r="F58" i="1"/>
  <c r="G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T60" i="1"/>
  <c r="S60" i="1"/>
  <c r="R60" i="1"/>
  <c r="L61" i="1"/>
  <c r="L62" i="1"/>
  <c r="L63" i="1"/>
  <c r="L64" i="1"/>
  <c r="L65" i="1"/>
  <c r="L66" i="1"/>
  <c r="L67" i="1"/>
  <c r="L68" i="1"/>
  <c r="L69" i="1"/>
  <c r="L70" i="1"/>
  <c r="L71" i="1"/>
  <c r="L72" i="1"/>
  <c r="L6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J57" i="1"/>
  <c r="J34" i="1"/>
  <c r="J37" i="1"/>
  <c r="J38" i="1"/>
  <c r="J41" i="1"/>
  <c r="J42" i="1"/>
  <c r="J45" i="1"/>
  <c r="J46" i="1"/>
  <c r="J49" i="1"/>
  <c r="J50" i="1"/>
  <c r="J53" i="1"/>
  <c r="J54" i="1"/>
  <c r="J59" i="1"/>
  <c r="J33" i="1"/>
  <c r="J60" i="1"/>
  <c r="J61" i="1"/>
  <c r="J62" i="1"/>
  <c r="J65" i="1"/>
  <c r="J66" i="1"/>
  <c r="J69" i="1"/>
  <c r="J70" i="1"/>
  <c r="J58" i="1"/>
  <c r="J72" i="1"/>
  <c r="J68" i="1"/>
  <c r="J64" i="1"/>
  <c r="J71" i="1"/>
  <c r="J67" i="1"/>
  <c r="J63" i="1"/>
  <c r="J56" i="1"/>
  <c r="J52" i="1"/>
  <c r="J48" i="1"/>
  <c r="J44" i="1"/>
  <c r="J40" i="1"/>
  <c r="J35" i="1"/>
  <c r="J36" i="1"/>
  <c r="J39" i="1"/>
  <c r="J43" i="1"/>
  <c r="J47" i="1"/>
  <c r="J51" i="1"/>
  <c r="J55" i="1"/>
  <c r="N33" i="1"/>
  <c r="O33" i="1"/>
</calcChain>
</file>

<file path=xl/sharedStrings.xml><?xml version="1.0" encoding="utf-8"?>
<sst xmlns="http://schemas.openxmlformats.org/spreadsheetml/2006/main" count="34" uniqueCount="22">
  <si>
    <t>Global War on Terror/Overseas Contingency Operations</t>
  </si>
  <si>
    <t>Millions</t>
  </si>
  <si>
    <t>Billions</t>
  </si>
  <si>
    <t>FY</t>
  </si>
  <si>
    <t>Nominal</t>
  </si>
  <si>
    <t>GDP Def</t>
  </si>
  <si>
    <t>Real 2014</t>
  </si>
  <si>
    <t>http://comptroller.defense.gov/Portals/45/Documents/defbudget/fy2016/FY16_Green_Book.pdf</t>
  </si>
  <si>
    <t>Total DoD</t>
  </si>
  <si>
    <t>War</t>
  </si>
  <si>
    <t>DoD - War</t>
  </si>
  <si>
    <t xml:space="preserve">Sources: </t>
  </si>
  <si>
    <t>(Tables 2-1 and 6-8)</t>
  </si>
  <si>
    <t>Real $2015</t>
  </si>
  <si>
    <t>Budget Authority - Total DoD Funding</t>
  </si>
  <si>
    <t>% dif</t>
  </si>
  <si>
    <t>war CRS table 5</t>
  </si>
  <si>
    <t>CRS war mill</t>
  </si>
  <si>
    <t>CRS war real</t>
  </si>
  <si>
    <t>5.1 Def</t>
  </si>
  <si>
    <t>real 5.1</t>
  </si>
  <si>
    <t>War for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</si>
</sst>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/>
    <xf numFmtId="164" fontId="0" fillId="0" borderId="0" xfId="0" applyNumberFormat="1" applyFont="1" applyBorder="1"/>
    <xf numFmtId="0" fontId="0" fillId="0" borderId="0" xfId="0" applyFill="1"/>
    <xf numFmtId="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2" fillId="0" borderId="0" xfId="0" applyNumberFormat="1" applyFont="1"/>
    <xf numFmtId="3" fontId="3" fillId="0" borderId="1" xfId="2" applyNumberFormat="1" applyFont="1" applyBorder="1" applyAlignment="1" applyProtection="1">
      <alignment horizontal="right" wrapText="1"/>
    </xf>
    <xf numFmtId="3" fontId="3" fillId="0" borderId="2" xfId="2" applyNumberFormat="1" applyFont="1" applyBorder="1" applyAlignment="1" applyProtection="1">
      <alignment horizontal="right" wrapText="1"/>
    </xf>
    <xf numFmtId="10" fontId="0" fillId="0" borderId="0" xfId="1" applyNumberFormat="1" applyFont="1"/>
    <xf numFmtId="10" fontId="0" fillId="0" borderId="0" xfId="0" applyNumberFormat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0" xfId="3"/>
    <xf numFmtId="165" fontId="0" fillId="0" borderId="0" xfId="0" applyNumberFormat="1"/>
  </cellXfs>
  <cellStyles count="4">
    <cellStyle name="Hyperlink" xfId="3" builtinId="8"/>
    <cellStyle name="Normal" xfId="0" builtinId="0"/>
    <cellStyle name="Normal 5" xfId="2"/>
    <cellStyle name="Percent" xfId="1" builtinId="5"/>
  </cellStyles>
  <dxfs count="0"/>
  <tableStyles count="0" defaultTableStyle="TableStyleMedium2" defaultPivotStyle="PivotStyleLight16"/>
  <colors>
    <mruColors>
      <color rgb="FF787878"/>
      <color rgb="FFAFAFAF"/>
      <color rgb="FF7A2779"/>
      <color rgb="FFAD4B7B"/>
      <color rgb="FF14B0BA"/>
      <color rgb="FFBEE5E8"/>
      <color rgb="FF17C7D2"/>
      <color rgb="FF5C5C60"/>
      <color rgb="FFFF6C2C"/>
      <color rgb="FF008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Gotham Narrow Light" pitchFamily="50" charset="0"/>
                <a:ea typeface="+mn-ea"/>
                <a:cs typeface="+mn-cs"/>
              </a:defRPr>
            </a:pPr>
            <a:r>
              <a:rPr lang="en-US" sz="2400"/>
              <a:t>Department of Defense: </a:t>
            </a:r>
            <a:r>
              <a:rPr lang="en-US" sz="2400" baseline="0"/>
              <a:t>Annual Funding</a:t>
            </a:r>
            <a:endParaRPr lang="en-US" sz="2400"/>
          </a:p>
        </c:rich>
      </c:tx>
      <c:layout>
        <c:manualLayout>
          <c:xMode val="edge"/>
          <c:yMode val="edge"/>
          <c:x val="0.22283962721669842"/>
          <c:y val="1.6196673528466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Gotham Narrow Light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6190075666649"/>
          <c:y val="0.10082769214304575"/>
          <c:w val="0.81405645827668893"/>
          <c:h val="0.75003941562529441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AD4B7B"/>
            </a:solidFill>
            <a:ln w="25400">
              <a:solidFill>
                <a:srgbClr val="7A2779"/>
              </a:solidFill>
            </a:ln>
            <a:effectLst/>
          </c:spPr>
          <c:cat>
            <c:numRef>
              <c:f>'D1. Pentagon'!$A$5:$A$72</c:f>
              <c:numCache>
                <c:formatCode>General</c:formatCode>
                <c:ptCount val="68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</c:numCache>
            </c:numRef>
          </c:cat>
          <c:val>
            <c:numRef>
              <c:f>'D1. Pentagon'!$P$5:$P$72</c:f>
              <c:numCache>
                <c:formatCode>"$"#,##0.00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 formatCode="&quot;$&quot;#,##0">
                  <c:v>419344.95589645253</c:v>
                </c:pt>
                <c:pt idx="54" formatCode="&quot;$&quot;#,##0">
                  <c:v>446573.82967681059</c:v>
                </c:pt>
                <c:pt idx="55" formatCode="&quot;$&quot;#,##0">
                  <c:v>555054.64745370368</c:v>
                </c:pt>
                <c:pt idx="56" formatCode="&quot;$&quot;#,##0">
                  <c:v>582725.82945561328</c:v>
                </c:pt>
                <c:pt idx="57" formatCode="&quot;$&quot;#,##0">
                  <c:v>580462.43999123946</c:v>
                </c:pt>
                <c:pt idx="58" formatCode="&quot;$&quot;#,##0">
                  <c:v>623226.72054300562</c:v>
                </c:pt>
                <c:pt idx="59" formatCode="&quot;$&quot;#,##0">
                  <c:v>681227.0429574555</c:v>
                </c:pt>
                <c:pt idx="60" formatCode="&quot;$&quot;#,##0">
                  <c:v>746395.85167948203</c:v>
                </c:pt>
                <c:pt idx="61" formatCode="&quot;$&quot;#,##0">
                  <c:v>727919.58959999995</c:v>
                </c:pt>
                <c:pt idx="62" formatCode="&quot;$&quot;#,##0">
                  <c:v>755467.63576881122</c:v>
                </c:pt>
                <c:pt idx="63" formatCode="&quot;$&quot;#,##0">
                  <c:v>735785.20750680659</c:v>
                </c:pt>
                <c:pt idx="64" formatCode="&quot;$&quot;#,##0">
                  <c:v>686077.99617737008</c:v>
                </c:pt>
                <c:pt idx="65" formatCode="&quot;$&quot;#,##0">
                  <c:v>602296.11065188795</c:v>
                </c:pt>
                <c:pt idx="66" formatCode="&quot;$&quot;#,##0">
                  <c:v>603787.56106587709</c:v>
                </c:pt>
                <c:pt idx="67" formatCode="&quot;$&quot;#,##0">
                  <c:v>569268</c:v>
                </c:pt>
              </c:numCache>
            </c:numRef>
          </c:val>
        </c:ser>
        <c:ser>
          <c:idx val="1"/>
          <c:order val="1"/>
          <c:spPr>
            <a:solidFill>
              <a:srgbClr val="BEE5E8"/>
            </a:solidFill>
            <a:ln w="25400">
              <a:solidFill>
                <a:srgbClr val="14B0BA"/>
              </a:solidFill>
            </a:ln>
            <a:effectLst/>
          </c:spPr>
          <c:cat>
            <c:numRef>
              <c:f>'D1. Pentagon'!$A$5:$A$72</c:f>
              <c:numCache>
                <c:formatCode>General</c:formatCode>
                <c:ptCount val="68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</c:numCache>
            </c:numRef>
          </c:cat>
          <c:val>
            <c:numRef>
              <c:f>'D1. Pentagon'!$G$5:$G$72</c:f>
              <c:numCache>
                <c:formatCode>"$"#,##0</c:formatCode>
                <c:ptCount val="68"/>
                <c:pt idx="0">
                  <c:v>97112.847483095407</c:v>
                </c:pt>
                <c:pt idx="1">
                  <c:v>83114.968727272717</c:v>
                </c:pt>
                <c:pt idx="2">
                  <c:v>113873.09520295201</c:v>
                </c:pt>
                <c:pt idx="3">
                  <c:v>364627.05602240894</c:v>
                </c:pt>
                <c:pt idx="4">
                  <c:v>444031.63905723905</c:v>
                </c:pt>
                <c:pt idx="5">
                  <c:v>352114.59126984124</c:v>
                </c:pt>
                <c:pt idx="6">
                  <c:v>245706.09542483659</c:v>
                </c:pt>
                <c:pt idx="7">
                  <c:v>216131.93904020751</c:v>
                </c:pt>
                <c:pt idx="8">
                  <c:v>227049.6927939317</c:v>
                </c:pt>
                <c:pt idx="9">
                  <c:v>239746.41316270566</c:v>
                </c:pt>
                <c:pt idx="10">
                  <c:v>239491.62270845653</c:v>
                </c:pt>
                <c:pt idx="11">
                  <c:v>264133.6680256261</c:v>
                </c:pt>
                <c:pt idx="12">
                  <c:v>257378.10338885695</c:v>
                </c:pt>
                <c:pt idx="13">
                  <c:v>256851.1297450425</c:v>
                </c:pt>
                <c:pt idx="14">
                  <c:v>294977.76556365681</c:v>
                </c:pt>
                <c:pt idx="15">
                  <c:v>300764.67590027698</c:v>
                </c:pt>
                <c:pt idx="16">
                  <c:v>297544.69512862613</c:v>
                </c:pt>
                <c:pt idx="17">
                  <c:v>289070.10866057017</c:v>
                </c:pt>
                <c:pt idx="18">
                  <c:v>366604.24960505526</c:v>
                </c:pt>
                <c:pt idx="19">
                  <c:v>403999.41645375569</c:v>
                </c:pt>
                <c:pt idx="20">
                  <c:v>412864.05335968378</c:v>
                </c:pt>
                <c:pt idx="21">
                  <c:v>397929.79215871514</c:v>
                </c:pt>
                <c:pt idx="22">
                  <c:v>363740.55670103093</c:v>
                </c:pt>
                <c:pt idx="23">
                  <c:v>332540.82167235494</c:v>
                </c:pt>
                <c:pt idx="24">
                  <c:v>334534.08957654721</c:v>
                </c:pt>
                <c:pt idx="25">
                  <c:v>331591.51834504295</c:v>
                </c:pt>
                <c:pt idx="26">
                  <c:v>323314.65524781344</c:v>
                </c:pt>
                <c:pt idx="27">
                  <c:v>309986.98183019488</c:v>
                </c:pt>
                <c:pt idx="28">
                  <c:v>323198.83595922147</c:v>
                </c:pt>
                <c:pt idx="29">
                  <c:v>341998.40115273779</c:v>
                </c:pt>
                <c:pt idx="30">
                  <c:v>341046.75701943843</c:v>
                </c:pt>
                <c:pt idx="31">
                  <c:v>342237.89452636836</c:v>
                </c:pt>
                <c:pt idx="32">
                  <c:v>359142.62850574713</c:v>
                </c:pt>
                <c:pt idx="33">
                  <c:v>409174.91308900522</c:v>
                </c:pt>
                <c:pt idx="34">
                  <c:v>458833.71624534583</c:v>
                </c:pt>
                <c:pt idx="35">
                  <c:v>492342.00375375367</c:v>
                </c:pt>
                <c:pt idx="36">
                  <c:v>512649.583031182</c:v>
                </c:pt>
                <c:pt idx="37">
                  <c:v>551259.71363397082</c:v>
                </c:pt>
                <c:pt idx="38">
                  <c:v>528795.00085777999</c:v>
                </c:pt>
                <c:pt idx="39">
                  <c:v>513727.71035408624</c:v>
                </c:pt>
                <c:pt idx="40">
                  <c:v>505324.70655178017</c:v>
                </c:pt>
                <c:pt idx="41">
                  <c:v>498097.01344590366</c:v>
                </c:pt>
                <c:pt idx="42">
                  <c:v>484235.22118286055</c:v>
                </c:pt>
                <c:pt idx="43">
                  <c:v>440854.20836368931</c:v>
                </c:pt>
                <c:pt idx="44">
                  <c:v>439161.7667472621</c:v>
                </c:pt>
                <c:pt idx="45">
                  <c:v>406935.46929702698</c:v>
                </c:pt>
                <c:pt idx="46">
                  <c:v>374363.18912304548</c:v>
                </c:pt>
                <c:pt idx="47">
                  <c:v>372950.81320729596</c:v>
                </c:pt>
                <c:pt idx="48">
                  <c:v>364468.54345837142</c:v>
                </c:pt>
                <c:pt idx="49">
                  <c:v>362984.55227331107</c:v>
                </c:pt>
                <c:pt idx="50">
                  <c:v>359365.41258563811</c:v>
                </c:pt>
                <c:pt idx="51">
                  <c:v>382326.43823603098</c:v>
                </c:pt>
                <c:pt idx="52">
                  <c:v>390635.74763716705</c:v>
                </c:pt>
                <c:pt idx="53">
                  <c:v>389237.2094918504</c:v>
                </c:pt>
                <c:pt idx="54">
                  <c:v>424776.94597782497</c:v>
                </c:pt>
                <c:pt idx="55">
                  <c:v>463091.76041666669</c:v>
                </c:pt>
                <c:pt idx="56">
                  <c:v>470419.4928845719</c:v>
                </c:pt>
                <c:pt idx="57">
                  <c:v>489728.48598335515</c:v>
                </c:pt>
                <c:pt idx="58">
                  <c:v>488740.78332803055</c:v>
                </c:pt>
                <c:pt idx="59">
                  <c:v>493149.44196612964</c:v>
                </c:pt>
                <c:pt idx="60">
                  <c:v>539253.98280048568</c:v>
                </c:pt>
                <c:pt idx="61">
                  <c:v>568331.85899999994</c:v>
                </c:pt>
                <c:pt idx="62">
                  <c:v>579119.85545751953</c:v>
                </c:pt>
                <c:pt idx="63">
                  <c:v>566652.20945157518</c:v>
                </c:pt>
                <c:pt idx="64">
                  <c:v>565605.97954892972</c:v>
                </c:pt>
                <c:pt idx="65">
                  <c:v>517951.54536915268</c:v>
                </c:pt>
                <c:pt idx="66">
                  <c:v>517711.29663212429</c:v>
                </c:pt>
                <c:pt idx="67">
                  <c:v>505046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61768"/>
        <c:axId val="255662160"/>
      </c:areaChart>
      <c:catAx>
        <c:axId val="255661768"/>
        <c:scaling>
          <c:orientation val="minMax"/>
        </c:scaling>
        <c:delete val="0"/>
        <c:axPos val="b"/>
        <c:numFmt formatCode="##0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Gotham Narrow Light" pitchFamily="50" charset="0"/>
                <a:ea typeface="+mn-ea"/>
                <a:cs typeface="+mn-cs"/>
              </a:defRPr>
            </a:pPr>
            <a:endParaRPr lang="en-US"/>
          </a:p>
        </c:txPr>
        <c:crossAx val="25566216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2556621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alpha val="2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Gotham Narrow Light" pitchFamily="50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billions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of FY 15 dollars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56756134027367E-2"/>
              <c:y val="0.25427167337303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Gotham Narrow Light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2700">
            <a:solidFill>
              <a:srgbClr val="AFAFA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Gotham Narrow Light" pitchFamily="50" charset="0"/>
                <a:ea typeface="+mn-ea"/>
                <a:cs typeface="+mn-cs"/>
              </a:defRPr>
            </a:pPr>
            <a:endParaRPr lang="en-US"/>
          </a:p>
        </c:txPr>
        <c:crossAx val="255661768"/>
        <c:crosses val="autoZero"/>
        <c:crossBetween val="midCat"/>
        <c:majorUnit val="200000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Gotham Narrow Light" pitchFamily="50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0.09815</cdr:x>
      <cdr:y>0.92929</cdr:y>
    </cdr:from>
    <cdr:to>
      <cdr:x>0.97909</cdr:x>
      <cdr:y>0.99568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49387" y="5829337"/>
          <a:ext cx="7623781" cy="4164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ts val="1200"/>
            </a:lnSpc>
          </a:pPr>
          <a:r>
            <a:rPr lang="en-US" sz="1050">
              <a:solidFill>
                <a:srgbClr val="787878"/>
              </a:solidFill>
              <a:latin typeface="Gotham Narrow Light" pitchFamily="50" charset="0"/>
              <a:cs typeface="Arial" pitchFamily="34" charset="0"/>
            </a:rPr>
            <a:t>Source:</a:t>
          </a:r>
          <a:r>
            <a:rPr lang="en-US" sz="1050" baseline="0">
              <a:solidFill>
                <a:srgbClr val="787878"/>
              </a:solidFill>
              <a:latin typeface="Gotham Narrow Light" pitchFamily="50" charset="0"/>
              <a:cs typeface="Arial" pitchFamily="34" charset="0"/>
            </a:rPr>
            <a:t> DOD, </a:t>
          </a:r>
          <a:r>
            <a:rPr lang="en-US" sz="1050" i="1" baseline="0">
              <a:solidFill>
                <a:srgbClr val="787878"/>
              </a:solidFill>
              <a:latin typeface="Gotham Narrow Light" pitchFamily="50" charset="0"/>
              <a:cs typeface="Arial" pitchFamily="34" charset="0"/>
            </a:rPr>
            <a:t>National Defense Budget Estimates for FY 2016</a:t>
          </a:r>
          <a:r>
            <a:rPr lang="en-US" sz="1050" i="0" baseline="0">
              <a:solidFill>
                <a:srgbClr val="787878"/>
              </a:solidFill>
              <a:latin typeface="Gotham Narrow Light" pitchFamily="50" charset="0"/>
              <a:cs typeface="Arial" pitchFamily="34" charset="0"/>
            </a:rPr>
            <a:t>, March 2015</a:t>
          </a:r>
          <a:r>
            <a:rPr lang="en-US" sz="1050" baseline="0">
              <a:solidFill>
                <a:srgbClr val="787878"/>
              </a:solidFill>
              <a:latin typeface="Gotham Narrow Light" pitchFamily="50" charset="0"/>
              <a:cs typeface="Arial" pitchFamily="34" charset="0"/>
            </a:rPr>
            <a:t>.</a:t>
          </a:r>
        </a:p>
        <a:p xmlns:a="http://schemas.openxmlformats.org/drawingml/2006/main">
          <a:pPr algn="r">
            <a:lnSpc>
              <a:spcPts val="1100"/>
            </a:lnSpc>
          </a:pPr>
          <a:r>
            <a:rPr lang="en-US" sz="1050" baseline="0">
              <a:solidFill>
                <a:srgbClr val="787878"/>
              </a:solidFill>
              <a:latin typeface="Gotham Narrow Light" pitchFamily="50" charset="0"/>
              <a:cs typeface="Arial" pitchFamily="34" charset="0"/>
            </a:rPr>
            <a:t>Produced by Veronique de Rugy and Rizqi Rachmat, April 13, 2015.</a:t>
          </a:r>
          <a:endParaRPr lang="en-US" sz="1050">
            <a:solidFill>
              <a:srgbClr val="787878"/>
            </a:solidFill>
            <a:latin typeface="Gotham Narrow Light" pitchFamily="50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0.8192</cdr:x>
      <cdr:y>0.21939</cdr:y>
    </cdr:from>
    <cdr:to>
      <cdr:x>0.95216</cdr:x>
      <cdr:y>0.33204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9509" y="1376217"/>
          <a:ext cx="1150655" cy="706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2000"/>
            </a:lnSpc>
          </a:pPr>
          <a:r>
            <a:rPr lang="en-US" sz="1600" kern="600" baseline="0">
              <a:solidFill>
                <a:schemeClr val="bg1"/>
              </a:solidFill>
              <a:latin typeface="Gotham Narrow Light" pitchFamily="50" charset="0"/>
            </a:rPr>
            <a:t>War</a:t>
          </a:r>
        </a:p>
      </cdr:txBody>
    </cdr:sp>
  </cdr:relSizeAnchor>
  <cdr:relSizeAnchor xmlns:cdr="http://schemas.openxmlformats.org/drawingml/2006/chartDrawing">
    <cdr:from>
      <cdr:x>0.02531</cdr:x>
      <cdr:y>0.93394</cdr:y>
    </cdr:from>
    <cdr:to>
      <cdr:x>0.32248</cdr:x>
      <cdr:y>1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19075" y="5858488"/>
          <a:ext cx="2571750" cy="41440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0.91624</cdr:x>
      <cdr:y>0.86488</cdr:y>
    </cdr:from>
    <cdr:to>
      <cdr:x>0.98558</cdr:x>
      <cdr:y>0.94688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7929283" y="5425328"/>
          <a:ext cx="6000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ysClr val="windowText" lastClr="000000"/>
              </a:solidFill>
              <a:latin typeface="Gotham Narrow Light" pitchFamily="50" charset="0"/>
            </a:rPr>
            <a:t>2015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mptroller.defense.gov/Portals/45/Documents/defbudget/fy2016/FY16_Green_Book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workbookViewId="0">
      <pane ySplit="4" topLeftCell="A56" activePane="bottomLeft" state="frozen"/>
      <selection pane="bottomLeft" activeCell="A58" sqref="A58"/>
    </sheetView>
  </sheetViews>
  <sheetFormatPr defaultRowHeight="15" x14ac:dyDescent="0.25"/>
  <cols>
    <col min="2" max="2" width="11.85546875" customWidth="1"/>
    <col min="3" max="3" width="11.7109375" customWidth="1"/>
    <col min="4" max="4" width="12.42578125" customWidth="1"/>
    <col min="5" max="5" width="10.140625" customWidth="1"/>
    <col min="6" max="6" width="13.28515625" customWidth="1"/>
    <col min="7" max="7" width="12.28515625" customWidth="1"/>
    <col min="11" max="11" width="14.5703125" bestFit="1" customWidth="1"/>
    <col min="12" max="13" width="11.85546875" bestFit="1" customWidth="1"/>
  </cols>
  <sheetData>
    <row r="1" spans="1:16" x14ac:dyDescent="0.25">
      <c r="A1" t="s">
        <v>14</v>
      </c>
    </row>
    <row r="3" spans="1:16" s="1" customFormat="1" x14ac:dyDescent="0.25">
      <c r="B3" s="1" t="s">
        <v>4</v>
      </c>
      <c r="C3" s="1" t="s">
        <v>4</v>
      </c>
      <c r="D3" s="1" t="s">
        <v>4</v>
      </c>
      <c r="F3" s="6" t="s">
        <v>13</v>
      </c>
      <c r="G3" s="6" t="s">
        <v>13</v>
      </c>
    </row>
    <row r="4" spans="1:16" x14ac:dyDescent="0.25">
      <c r="A4" s="1" t="s">
        <v>3</v>
      </c>
      <c r="B4" s="1" t="s">
        <v>8</v>
      </c>
      <c r="C4" s="1" t="s">
        <v>9</v>
      </c>
      <c r="D4" s="1" t="s">
        <v>10</v>
      </c>
      <c r="E4" s="1" t="s">
        <v>5</v>
      </c>
      <c r="F4" s="7" t="s">
        <v>9</v>
      </c>
      <c r="G4" s="7" t="s">
        <v>10</v>
      </c>
      <c r="H4" s="1" t="s">
        <v>19</v>
      </c>
      <c r="I4" s="1" t="s">
        <v>20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15</v>
      </c>
      <c r="P4" t="s">
        <v>21</v>
      </c>
    </row>
    <row r="5" spans="1:16" x14ac:dyDescent="0.25">
      <c r="A5">
        <v>1948</v>
      </c>
      <c r="B5" s="3">
        <v>11800</v>
      </c>
      <c r="C5" s="3">
        <v>0</v>
      </c>
      <c r="D5" s="3">
        <v>11800</v>
      </c>
      <c r="E5">
        <v>0.1331</v>
      </c>
      <c r="F5" s="3">
        <f t="shared" ref="F5:F68" si="0">C5*($E$72/E5)</f>
        <v>0</v>
      </c>
      <c r="G5" s="3">
        <f t="shared" ref="G5:G68" si="1">D5*($E$72/E5)</f>
        <v>97112.847483095407</v>
      </c>
      <c r="P5" s="16">
        <v>0</v>
      </c>
    </row>
    <row r="6" spans="1:16" x14ac:dyDescent="0.25">
      <c r="A6">
        <f>A5+1</f>
        <v>1949</v>
      </c>
      <c r="B6" s="3">
        <v>10433</v>
      </c>
      <c r="C6" s="3">
        <v>0</v>
      </c>
      <c r="D6" s="3">
        <v>10433</v>
      </c>
      <c r="E6">
        <v>0.13750000000000001</v>
      </c>
      <c r="F6" s="3">
        <f t="shared" si="0"/>
        <v>0</v>
      </c>
      <c r="G6" s="3">
        <f t="shared" si="1"/>
        <v>83114.968727272717</v>
      </c>
      <c r="P6" s="16">
        <v>0</v>
      </c>
    </row>
    <row r="7" spans="1:16" x14ac:dyDescent="0.25">
      <c r="A7">
        <f t="shared" ref="A7:A70" si="2">A6+1</f>
        <v>1950</v>
      </c>
      <c r="B7" s="3">
        <v>14086</v>
      </c>
      <c r="C7" s="3">
        <v>0</v>
      </c>
      <c r="D7" s="3">
        <v>14086</v>
      </c>
      <c r="E7">
        <v>0.13550000000000001</v>
      </c>
      <c r="F7" s="3">
        <f t="shared" si="0"/>
        <v>0</v>
      </c>
      <c r="G7" s="3">
        <f t="shared" si="1"/>
        <v>113873.09520295201</v>
      </c>
      <c r="P7" s="16">
        <v>0</v>
      </c>
    </row>
    <row r="8" spans="1:16" x14ac:dyDescent="0.25">
      <c r="A8">
        <f t="shared" si="2"/>
        <v>1951</v>
      </c>
      <c r="B8" s="3">
        <v>47534</v>
      </c>
      <c r="C8" s="3">
        <v>0</v>
      </c>
      <c r="D8" s="3">
        <v>47534</v>
      </c>
      <c r="E8">
        <v>0.14280000000000001</v>
      </c>
      <c r="F8" s="3">
        <f t="shared" si="0"/>
        <v>0</v>
      </c>
      <c r="G8" s="3">
        <f t="shared" si="1"/>
        <v>364627.05602240894</v>
      </c>
      <c r="P8" s="16">
        <v>0</v>
      </c>
    </row>
    <row r="9" spans="1:16" x14ac:dyDescent="0.25">
      <c r="A9">
        <f t="shared" si="2"/>
        <v>1952</v>
      </c>
      <c r="B9" s="3">
        <v>60196</v>
      </c>
      <c r="C9" s="3">
        <v>0</v>
      </c>
      <c r="D9" s="3">
        <v>60196</v>
      </c>
      <c r="E9">
        <v>0.14849999999999999</v>
      </c>
      <c r="F9" s="3">
        <f t="shared" si="0"/>
        <v>0</v>
      </c>
      <c r="G9" s="3">
        <f t="shared" si="1"/>
        <v>444031.63905723905</v>
      </c>
      <c r="P9" s="16">
        <v>0</v>
      </c>
    </row>
    <row r="10" spans="1:16" x14ac:dyDescent="0.25">
      <c r="A10">
        <f t="shared" si="2"/>
        <v>1953</v>
      </c>
      <c r="B10" s="3">
        <v>48603</v>
      </c>
      <c r="C10" s="3">
        <v>0</v>
      </c>
      <c r="D10" s="3">
        <v>48603</v>
      </c>
      <c r="E10">
        <v>0.1512</v>
      </c>
      <c r="F10" s="3">
        <f t="shared" si="0"/>
        <v>0</v>
      </c>
      <c r="G10" s="3">
        <f t="shared" si="1"/>
        <v>352114.59126984124</v>
      </c>
      <c r="P10" s="16">
        <v>0</v>
      </c>
    </row>
    <row r="11" spans="1:16" x14ac:dyDescent="0.25">
      <c r="A11">
        <f t="shared" si="2"/>
        <v>1954</v>
      </c>
      <c r="B11" s="3">
        <v>34319</v>
      </c>
      <c r="C11" s="3">
        <v>0</v>
      </c>
      <c r="D11" s="3">
        <v>34319</v>
      </c>
      <c r="E11">
        <v>0.153</v>
      </c>
      <c r="F11" s="3">
        <f t="shared" si="0"/>
        <v>0</v>
      </c>
      <c r="G11" s="3">
        <f t="shared" si="1"/>
        <v>245706.09542483659</v>
      </c>
      <c r="P11" s="16">
        <v>0</v>
      </c>
    </row>
    <row r="12" spans="1:16" x14ac:dyDescent="0.25">
      <c r="A12">
        <f t="shared" si="2"/>
        <v>1955</v>
      </c>
      <c r="B12" s="3">
        <v>30425</v>
      </c>
      <c r="C12" s="3">
        <v>0</v>
      </c>
      <c r="D12" s="3">
        <v>30425</v>
      </c>
      <c r="E12">
        <v>0.1542</v>
      </c>
      <c r="F12" s="3">
        <f t="shared" si="0"/>
        <v>0</v>
      </c>
      <c r="G12" s="3">
        <f t="shared" si="1"/>
        <v>216131.93904020751</v>
      </c>
      <c r="P12" s="16">
        <v>0</v>
      </c>
    </row>
    <row r="13" spans="1:16" x14ac:dyDescent="0.25">
      <c r="A13">
        <f t="shared" si="2"/>
        <v>1956</v>
      </c>
      <c r="B13" s="3">
        <v>32791</v>
      </c>
      <c r="C13" s="3">
        <v>0</v>
      </c>
      <c r="D13" s="3">
        <v>32791</v>
      </c>
      <c r="E13">
        <v>0.15820000000000001</v>
      </c>
      <c r="F13" s="3">
        <f t="shared" si="0"/>
        <v>0</v>
      </c>
      <c r="G13" s="3">
        <f t="shared" si="1"/>
        <v>227049.6927939317</v>
      </c>
      <c r="P13" s="16">
        <v>0</v>
      </c>
    </row>
    <row r="14" spans="1:16" x14ac:dyDescent="0.25">
      <c r="A14">
        <f t="shared" si="2"/>
        <v>1957</v>
      </c>
      <c r="B14" s="3">
        <v>35916</v>
      </c>
      <c r="C14" s="3">
        <v>0</v>
      </c>
      <c r="D14" s="3">
        <v>35916</v>
      </c>
      <c r="E14">
        <v>0.1641</v>
      </c>
      <c r="F14" s="3">
        <f t="shared" si="0"/>
        <v>0</v>
      </c>
      <c r="G14" s="3">
        <f t="shared" si="1"/>
        <v>239746.41316270566</v>
      </c>
      <c r="P14" s="16">
        <v>0</v>
      </c>
    </row>
    <row r="15" spans="1:16" x14ac:dyDescent="0.25">
      <c r="A15">
        <f t="shared" si="2"/>
        <v>1958</v>
      </c>
      <c r="B15" s="3">
        <v>36971</v>
      </c>
      <c r="C15" s="3">
        <v>0</v>
      </c>
      <c r="D15" s="3">
        <v>36971</v>
      </c>
      <c r="E15">
        <v>0.1691</v>
      </c>
      <c r="F15" s="3">
        <f t="shared" si="0"/>
        <v>0</v>
      </c>
      <c r="G15" s="3">
        <f t="shared" si="1"/>
        <v>239491.62270845653</v>
      </c>
      <c r="P15" s="16">
        <v>0</v>
      </c>
    </row>
    <row r="16" spans="1:16" x14ac:dyDescent="0.25">
      <c r="A16">
        <f t="shared" si="2"/>
        <v>1959</v>
      </c>
      <c r="B16" s="3">
        <v>41402</v>
      </c>
      <c r="C16" s="3">
        <v>0</v>
      </c>
      <c r="D16" s="3">
        <v>41402</v>
      </c>
      <c r="E16">
        <v>0.17169999999999999</v>
      </c>
      <c r="F16" s="3">
        <f t="shared" si="0"/>
        <v>0</v>
      </c>
      <c r="G16" s="3">
        <f t="shared" si="1"/>
        <v>264133.6680256261</v>
      </c>
      <c r="P16" s="16">
        <v>0</v>
      </c>
    </row>
    <row r="17" spans="1:16" x14ac:dyDescent="0.25">
      <c r="A17">
        <f t="shared" si="2"/>
        <v>1960</v>
      </c>
      <c r="B17" s="3">
        <v>40907</v>
      </c>
      <c r="C17" s="3">
        <v>0</v>
      </c>
      <c r="D17" s="3">
        <v>40907</v>
      </c>
      <c r="E17">
        <v>0.1741</v>
      </c>
      <c r="F17" s="3">
        <f t="shared" si="0"/>
        <v>0</v>
      </c>
      <c r="G17" s="3">
        <f t="shared" si="1"/>
        <v>257378.10338885695</v>
      </c>
      <c r="P17" s="16">
        <v>0</v>
      </c>
    </row>
    <row r="18" spans="1:16" x14ac:dyDescent="0.25">
      <c r="A18">
        <f t="shared" si="2"/>
        <v>1961</v>
      </c>
      <c r="B18" s="3">
        <v>41386</v>
      </c>
      <c r="C18" s="3">
        <v>0</v>
      </c>
      <c r="D18" s="3">
        <v>41386</v>
      </c>
      <c r="E18">
        <v>0.17649999999999999</v>
      </c>
      <c r="F18" s="3">
        <f t="shared" si="0"/>
        <v>0</v>
      </c>
      <c r="G18" s="3">
        <f t="shared" si="1"/>
        <v>256851.1297450425</v>
      </c>
      <c r="P18" s="16">
        <v>0</v>
      </c>
    </row>
    <row r="19" spans="1:16" x14ac:dyDescent="0.25">
      <c r="A19">
        <f t="shared" si="2"/>
        <v>1962</v>
      </c>
      <c r="B19" s="3">
        <v>48014</v>
      </c>
      <c r="C19" s="3">
        <v>0</v>
      </c>
      <c r="D19" s="3">
        <v>48014</v>
      </c>
      <c r="E19">
        <v>0.17829999999999999</v>
      </c>
      <c r="F19" s="3">
        <f t="shared" si="0"/>
        <v>0</v>
      </c>
      <c r="G19" s="3">
        <f t="shared" si="1"/>
        <v>294977.76556365681</v>
      </c>
      <c r="P19" s="16">
        <v>0</v>
      </c>
    </row>
    <row r="20" spans="1:16" x14ac:dyDescent="0.25">
      <c r="A20">
        <f t="shared" si="2"/>
        <v>1963</v>
      </c>
      <c r="B20" s="3">
        <v>49560</v>
      </c>
      <c r="C20" s="3">
        <v>0</v>
      </c>
      <c r="D20" s="3">
        <v>49560</v>
      </c>
      <c r="E20">
        <v>0.18049999999999999</v>
      </c>
      <c r="F20" s="3">
        <f t="shared" si="0"/>
        <v>0</v>
      </c>
      <c r="G20" s="3">
        <f t="shared" si="1"/>
        <v>300764.67590027698</v>
      </c>
      <c r="P20" s="16">
        <v>0</v>
      </c>
    </row>
    <row r="21" spans="1:16" x14ac:dyDescent="0.25">
      <c r="A21">
        <f t="shared" si="2"/>
        <v>1964</v>
      </c>
      <c r="B21" s="3">
        <v>49627</v>
      </c>
      <c r="C21" s="3">
        <v>0</v>
      </c>
      <c r="D21" s="3">
        <v>49627</v>
      </c>
      <c r="E21">
        <v>0.1827</v>
      </c>
      <c r="F21" s="3">
        <f t="shared" si="0"/>
        <v>0</v>
      </c>
      <c r="G21" s="3">
        <f t="shared" si="1"/>
        <v>297544.69512862613</v>
      </c>
      <c r="P21" s="16">
        <v>0</v>
      </c>
    </row>
    <row r="22" spans="1:16" x14ac:dyDescent="0.25">
      <c r="A22">
        <f t="shared" si="2"/>
        <v>1965</v>
      </c>
      <c r="B22" s="3">
        <v>49058</v>
      </c>
      <c r="C22" s="3">
        <v>0</v>
      </c>
      <c r="D22" s="3">
        <v>49058</v>
      </c>
      <c r="E22">
        <v>0.18590000000000001</v>
      </c>
      <c r="F22" s="3">
        <f t="shared" si="0"/>
        <v>0</v>
      </c>
      <c r="G22" s="3">
        <f t="shared" si="1"/>
        <v>289070.10866057017</v>
      </c>
      <c r="P22" s="16">
        <v>0</v>
      </c>
    </row>
    <row r="23" spans="1:16" x14ac:dyDescent="0.25">
      <c r="A23">
        <f t="shared" si="2"/>
        <v>1966</v>
      </c>
      <c r="B23" s="3">
        <v>63555</v>
      </c>
      <c r="C23" s="3">
        <v>0</v>
      </c>
      <c r="D23" s="3">
        <v>63555</v>
      </c>
      <c r="E23">
        <v>0.18990000000000001</v>
      </c>
      <c r="F23" s="3">
        <f t="shared" si="0"/>
        <v>0</v>
      </c>
      <c r="G23" s="3">
        <f t="shared" si="1"/>
        <v>366604.24960505526</v>
      </c>
      <c r="P23" s="16">
        <v>0</v>
      </c>
    </row>
    <row r="24" spans="1:16" x14ac:dyDescent="0.25">
      <c r="A24">
        <f t="shared" si="2"/>
        <v>1967</v>
      </c>
      <c r="B24" s="3">
        <v>72177</v>
      </c>
      <c r="C24" s="3">
        <v>0</v>
      </c>
      <c r="D24" s="3">
        <v>72177</v>
      </c>
      <c r="E24">
        <v>0.19570000000000001</v>
      </c>
      <c r="F24" s="3">
        <f t="shared" si="0"/>
        <v>0</v>
      </c>
      <c r="G24" s="3">
        <f t="shared" si="1"/>
        <v>403999.41645375569</v>
      </c>
      <c r="P24" s="16">
        <v>0</v>
      </c>
    </row>
    <row r="25" spans="1:16" x14ac:dyDescent="0.25">
      <c r="A25">
        <f t="shared" si="2"/>
        <v>1968</v>
      </c>
      <c r="B25" s="3">
        <v>76286</v>
      </c>
      <c r="C25" s="3">
        <v>0</v>
      </c>
      <c r="D25" s="3">
        <v>76286</v>
      </c>
      <c r="E25">
        <v>0.2024</v>
      </c>
      <c r="F25" s="3">
        <f t="shared" si="0"/>
        <v>0</v>
      </c>
      <c r="G25" s="3">
        <f t="shared" si="1"/>
        <v>412864.05335968378</v>
      </c>
      <c r="P25" s="16">
        <v>0</v>
      </c>
    </row>
    <row r="26" spans="1:16" x14ac:dyDescent="0.25">
      <c r="A26">
        <f t="shared" si="2"/>
        <v>1969</v>
      </c>
      <c r="B26" s="3">
        <v>76905</v>
      </c>
      <c r="C26" s="3">
        <v>0</v>
      </c>
      <c r="D26" s="3">
        <v>76905</v>
      </c>
      <c r="E26">
        <v>0.2117</v>
      </c>
      <c r="F26" s="3">
        <f t="shared" si="0"/>
        <v>0</v>
      </c>
      <c r="G26" s="3">
        <f t="shared" si="1"/>
        <v>397929.79215871514</v>
      </c>
      <c r="P26" s="16">
        <v>0</v>
      </c>
    </row>
    <row r="27" spans="1:16" x14ac:dyDescent="0.25">
      <c r="A27">
        <f t="shared" si="2"/>
        <v>1970</v>
      </c>
      <c r="B27" s="3">
        <v>74083</v>
      </c>
      <c r="C27" s="3">
        <v>0</v>
      </c>
      <c r="D27" s="3">
        <v>74083</v>
      </c>
      <c r="E27">
        <v>0.22309999999999999</v>
      </c>
      <c r="F27" s="3">
        <f t="shared" si="0"/>
        <v>0</v>
      </c>
      <c r="G27" s="3">
        <f t="shared" si="1"/>
        <v>363740.55670103093</v>
      </c>
      <c r="P27" s="16">
        <v>0</v>
      </c>
    </row>
    <row r="28" spans="1:16" x14ac:dyDescent="0.25">
      <c r="A28">
        <f t="shared" si="2"/>
        <v>1971</v>
      </c>
      <c r="B28" s="3">
        <v>71159</v>
      </c>
      <c r="C28" s="3">
        <v>0</v>
      </c>
      <c r="D28" s="3">
        <v>71159</v>
      </c>
      <c r="E28">
        <v>0.2344</v>
      </c>
      <c r="F28" s="3">
        <f t="shared" si="0"/>
        <v>0</v>
      </c>
      <c r="G28" s="3">
        <f t="shared" si="1"/>
        <v>332540.82167235494</v>
      </c>
      <c r="P28" s="16">
        <v>0</v>
      </c>
    </row>
    <row r="29" spans="1:16" x14ac:dyDescent="0.25">
      <c r="A29">
        <f t="shared" si="2"/>
        <v>1972</v>
      </c>
      <c r="B29" s="3">
        <v>75006</v>
      </c>
      <c r="C29" s="3">
        <v>0</v>
      </c>
      <c r="D29" s="3">
        <v>75006</v>
      </c>
      <c r="E29">
        <v>0.24560000000000001</v>
      </c>
      <c r="F29" s="3">
        <f t="shared" si="0"/>
        <v>0</v>
      </c>
      <c r="G29" s="3">
        <f t="shared" si="1"/>
        <v>334534.08957654721</v>
      </c>
      <c r="P29" s="16">
        <v>0</v>
      </c>
    </row>
    <row r="30" spans="1:16" x14ac:dyDescent="0.25">
      <c r="A30">
        <f t="shared" si="2"/>
        <v>1973</v>
      </c>
      <c r="B30" s="3">
        <v>77555</v>
      </c>
      <c r="C30" s="3">
        <v>0</v>
      </c>
      <c r="D30" s="3">
        <v>77555</v>
      </c>
      <c r="E30">
        <v>0.25619999999999998</v>
      </c>
      <c r="F30" s="3">
        <f t="shared" si="0"/>
        <v>0</v>
      </c>
      <c r="G30" s="3">
        <f t="shared" si="1"/>
        <v>331591.51834504295</v>
      </c>
      <c r="P30" s="16">
        <v>0</v>
      </c>
    </row>
    <row r="31" spans="1:16" x14ac:dyDescent="0.25">
      <c r="A31">
        <f t="shared" si="2"/>
        <v>1974</v>
      </c>
      <c r="B31" s="3">
        <v>80991</v>
      </c>
      <c r="C31" s="3">
        <v>0</v>
      </c>
      <c r="D31" s="3">
        <v>80991</v>
      </c>
      <c r="E31">
        <v>0.27439999999999998</v>
      </c>
      <c r="F31" s="3">
        <f t="shared" si="0"/>
        <v>0</v>
      </c>
      <c r="G31" s="3">
        <f t="shared" si="1"/>
        <v>323314.65524781344</v>
      </c>
      <c r="P31" s="16">
        <v>0</v>
      </c>
    </row>
    <row r="32" spans="1:16" x14ac:dyDescent="0.25">
      <c r="A32">
        <f t="shared" si="2"/>
        <v>1975</v>
      </c>
      <c r="B32" s="3">
        <v>85661</v>
      </c>
      <c r="C32" s="3">
        <v>0</v>
      </c>
      <c r="D32" s="3">
        <v>85661</v>
      </c>
      <c r="E32">
        <v>0.30270000000000002</v>
      </c>
      <c r="F32" s="3">
        <f t="shared" si="0"/>
        <v>0</v>
      </c>
      <c r="G32" s="3">
        <f t="shared" si="1"/>
        <v>309986.98183019488</v>
      </c>
      <c r="P32" s="16">
        <v>0</v>
      </c>
    </row>
    <row r="33" spans="1:16" x14ac:dyDescent="0.25">
      <c r="A33">
        <f t="shared" si="2"/>
        <v>1976</v>
      </c>
      <c r="B33" s="3">
        <v>95508</v>
      </c>
      <c r="C33" s="3">
        <v>0</v>
      </c>
      <c r="D33" s="3">
        <v>95508</v>
      </c>
      <c r="E33">
        <v>0.32369999999999999</v>
      </c>
      <c r="F33" s="3">
        <f t="shared" si="0"/>
        <v>0</v>
      </c>
      <c r="G33" s="3">
        <f t="shared" si="1"/>
        <v>323198.83595922147</v>
      </c>
      <c r="H33" s="8">
        <v>97331</v>
      </c>
      <c r="I33" s="3">
        <f t="shared" ref="I33:I71" si="3">H33*($E$72/E33)</f>
        <v>329367.86345381523</v>
      </c>
      <c r="J33" s="11">
        <f>(I33-(G33+F33))/I33</f>
        <v>1.8729901059271959E-2</v>
      </c>
      <c r="N33" s="12">
        <f>MIN(J33:J72)</f>
        <v>8.6056485864630817E-3</v>
      </c>
      <c r="O33" s="12">
        <f>MAX(J33:J72)</f>
        <v>4.864537934714934E-2</v>
      </c>
      <c r="P33" s="16">
        <v>0</v>
      </c>
    </row>
    <row r="34" spans="1:16" x14ac:dyDescent="0.25">
      <c r="A34">
        <f t="shared" si="2"/>
        <v>1977</v>
      </c>
      <c r="B34" s="3">
        <v>108338</v>
      </c>
      <c r="C34" s="3">
        <v>0</v>
      </c>
      <c r="D34" s="3">
        <v>108338</v>
      </c>
      <c r="E34">
        <v>0.34699999999999998</v>
      </c>
      <c r="F34" s="3">
        <f t="shared" si="0"/>
        <v>0</v>
      </c>
      <c r="G34" s="3">
        <f t="shared" si="1"/>
        <v>341998.40115273779</v>
      </c>
      <c r="H34" s="8">
        <v>110150</v>
      </c>
      <c r="I34" s="3">
        <f t="shared" si="3"/>
        <v>347718.47262247838</v>
      </c>
      <c r="J34" s="11">
        <f t="shared" ref="J34:J72" si="4">(I34-(G34+F34))/I34</f>
        <v>1.6450295052201424E-2</v>
      </c>
      <c r="P34" s="16">
        <v>0</v>
      </c>
    </row>
    <row r="35" spans="1:16" x14ac:dyDescent="0.25">
      <c r="A35">
        <f t="shared" si="2"/>
        <v>1978</v>
      </c>
      <c r="B35" s="3">
        <v>115322</v>
      </c>
      <c r="C35" s="3">
        <v>0</v>
      </c>
      <c r="D35" s="3">
        <v>115322</v>
      </c>
      <c r="E35">
        <v>0.37040000000000001</v>
      </c>
      <c r="F35" s="3">
        <f t="shared" si="0"/>
        <v>0</v>
      </c>
      <c r="G35" s="3">
        <f t="shared" si="1"/>
        <v>341046.75701943843</v>
      </c>
      <c r="H35" s="8">
        <v>117227</v>
      </c>
      <c r="I35" s="3">
        <f t="shared" si="3"/>
        <v>346680.49622030236</v>
      </c>
      <c r="J35" s="11">
        <f t="shared" si="4"/>
        <v>1.6250522490552512E-2</v>
      </c>
      <c r="P35" s="16">
        <v>0</v>
      </c>
    </row>
    <row r="36" spans="1:16" x14ac:dyDescent="0.25">
      <c r="A36">
        <f t="shared" si="2"/>
        <v>1979</v>
      </c>
      <c r="B36" s="3">
        <v>125004</v>
      </c>
      <c r="C36" s="3">
        <v>0</v>
      </c>
      <c r="D36" s="3">
        <v>125004</v>
      </c>
      <c r="E36">
        <v>0.40010000000000001</v>
      </c>
      <c r="F36" s="3">
        <f t="shared" si="0"/>
        <v>0</v>
      </c>
      <c r="G36" s="3">
        <f t="shared" si="1"/>
        <v>342237.89452636836</v>
      </c>
      <c r="H36" s="8">
        <v>126467</v>
      </c>
      <c r="I36" s="3">
        <f t="shared" si="3"/>
        <v>346243.31867033237</v>
      </c>
      <c r="J36" s="11">
        <f t="shared" si="4"/>
        <v>1.1568235191789188E-2</v>
      </c>
      <c r="P36" s="16">
        <v>0</v>
      </c>
    </row>
    <row r="37" spans="1:16" x14ac:dyDescent="0.25">
      <c r="A37">
        <f t="shared" si="2"/>
        <v>1980</v>
      </c>
      <c r="B37" s="3">
        <v>142621</v>
      </c>
      <c r="C37" s="3">
        <v>0</v>
      </c>
      <c r="D37" s="3">
        <v>142621</v>
      </c>
      <c r="E37">
        <v>0.435</v>
      </c>
      <c r="F37" s="3">
        <f t="shared" si="0"/>
        <v>0</v>
      </c>
      <c r="G37" s="3">
        <f t="shared" si="1"/>
        <v>359142.62850574713</v>
      </c>
      <c r="H37" s="9">
        <v>143859</v>
      </c>
      <c r="I37" s="3">
        <f t="shared" si="3"/>
        <v>362260.11172413791</v>
      </c>
      <c r="J37" s="11">
        <f t="shared" si="4"/>
        <v>8.6056485864630817E-3</v>
      </c>
      <c r="P37" s="16">
        <v>0</v>
      </c>
    </row>
    <row r="38" spans="1:16" x14ac:dyDescent="0.25">
      <c r="A38">
        <f t="shared" si="2"/>
        <v>1981</v>
      </c>
      <c r="B38" s="3">
        <v>178365</v>
      </c>
      <c r="C38" s="3">
        <v>0</v>
      </c>
      <c r="D38" s="3">
        <v>178365</v>
      </c>
      <c r="E38">
        <v>0.47749999999999998</v>
      </c>
      <c r="F38" s="3">
        <f t="shared" si="0"/>
        <v>0</v>
      </c>
      <c r="G38" s="3">
        <f t="shared" si="1"/>
        <v>409174.91308900522</v>
      </c>
      <c r="H38" s="9">
        <v>180001</v>
      </c>
      <c r="I38" s="3">
        <f t="shared" si="3"/>
        <v>412927.94848167541</v>
      </c>
      <c r="J38" s="11">
        <f t="shared" si="4"/>
        <v>9.0888383953423371E-3</v>
      </c>
      <c r="P38" s="16">
        <v>0</v>
      </c>
    </row>
    <row r="39" spans="1:16" x14ac:dyDescent="0.25">
      <c r="A39">
        <f t="shared" si="2"/>
        <v>1982</v>
      </c>
      <c r="B39" s="3">
        <v>213751</v>
      </c>
      <c r="C39" s="3">
        <v>0</v>
      </c>
      <c r="D39" s="3">
        <v>213751</v>
      </c>
      <c r="E39">
        <v>0.51029999999999998</v>
      </c>
      <c r="F39" s="3">
        <f t="shared" si="0"/>
        <v>0</v>
      </c>
      <c r="G39" s="3">
        <f t="shared" si="1"/>
        <v>458833.71624534583</v>
      </c>
      <c r="H39" s="9">
        <v>216547</v>
      </c>
      <c r="I39" s="3">
        <f t="shared" si="3"/>
        <v>464835.55516362918</v>
      </c>
      <c r="J39" s="11">
        <f t="shared" si="4"/>
        <v>1.2911746641606645E-2</v>
      </c>
      <c r="P39" s="16">
        <v>0</v>
      </c>
    </row>
    <row r="40" spans="1:16" x14ac:dyDescent="0.25">
      <c r="A40">
        <f t="shared" si="2"/>
        <v>1983</v>
      </c>
      <c r="B40" s="3">
        <v>239474</v>
      </c>
      <c r="C40" s="3">
        <v>0</v>
      </c>
      <c r="D40" s="3">
        <v>239474</v>
      </c>
      <c r="E40">
        <v>0.53280000000000005</v>
      </c>
      <c r="F40" s="3">
        <f t="shared" si="0"/>
        <v>0</v>
      </c>
      <c r="G40" s="3">
        <f t="shared" si="1"/>
        <v>492342.00375375367</v>
      </c>
      <c r="H40" s="9">
        <v>245043</v>
      </c>
      <c r="I40" s="3">
        <f t="shared" si="3"/>
        <v>503791.48310810805</v>
      </c>
      <c r="J40" s="11">
        <f t="shared" si="4"/>
        <v>2.2726623490571092E-2</v>
      </c>
      <c r="P40" s="16">
        <v>0</v>
      </c>
    </row>
    <row r="41" spans="1:16" x14ac:dyDescent="0.25">
      <c r="A41">
        <f t="shared" si="2"/>
        <v>1984</v>
      </c>
      <c r="B41" s="3">
        <v>258150</v>
      </c>
      <c r="C41" s="3">
        <v>0</v>
      </c>
      <c r="D41" s="3">
        <v>258150</v>
      </c>
      <c r="E41">
        <v>0.55159999999999998</v>
      </c>
      <c r="F41" s="3">
        <f t="shared" si="0"/>
        <v>0</v>
      </c>
      <c r="G41" s="3">
        <f t="shared" si="1"/>
        <v>512649.583031182</v>
      </c>
      <c r="H41" s="9">
        <v>265157</v>
      </c>
      <c r="I41" s="3">
        <f t="shared" si="3"/>
        <v>526564.49927483685</v>
      </c>
      <c r="J41" s="11">
        <f t="shared" si="4"/>
        <v>2.6425853362347644E-2</v>
      </c>
      <c r="P41" s="16">
        <v>0</v>
      </c>
    </row>
    <row r="42" spans="1:16" x14ac:dyDescent="0.25">
      <c r="A42">
        <f t="shared" si="2"/>
        <v>1985</v>
      </c>
      <c r="B42" s="3">
        <v>286802</v>
      </c>
      <c r="C42" s="3">
        <v>0</v>
      </c>
      <c r="D42" s="3">
        <v>286802</v>
      </c>
      <c r="E42">
        <v>0.56989999999999996</v>
      </c>
      <c r="F42" s="3">
        <f t="shared" si="0"/>
        <v>0</v>
      </c>
      <c r="G42" s="3">
        <f t="shared" si="1"/>
        <v>551259.71363397082</v>
      </c>
      <c r="H42" s="9">
        <v>294651</v>
      </c>
      <c r="I42" s="3">
        <f t="shared" si="3"/>
        <v>566346.21056325664</v>
      </c>
      <c r="J42" s="11">
        <f t="shared" si="4"/>
        <v>2.6638294117447382E-2</v>
      </c>
      <c r="P42" s="16">
        <v>0</v>
      </c>
    </row>
    <row r="43" spans="1:16" x14ac:dyDescent="0.25">
      <c r="A43">
        <f t="shared" si="2"/>
        <v>1986</v>
      </c>
      <c r="B43" s="3">
        <v>281390</v>
      </c>
      <c r="C43" s="3">
        <v>0</v>
      </c>
      <c r="D43" s="3">
        <v>281390</v>
      </c>
      <c r="E43">
        <v>0.58289999999999997</v>
      </c>
      <c r="F43" s="3">
        <f t="shared" si="0"/>
        <v>0</v>
      </c>
      <c r="G43" s="3">
        <f t="shared" si="1"/>
        <v>528795.00085777999</v>
      </c>
      <c r="H43" s="9">
        <v>289144</v>
      </c>
      <c r="I43" s="3">
        <f t="shared" si="3"/>
        <v>543366.50814891059</v>
      </c>
      <c r="J43" s="11">
        <f t="shared" si="4"/>
        <v>2.6817087679495432E-2</v>
      </c>
      <c r="P43" s="16">
        <v>0</v>
      </c>
    </row>
    <row r="44" spans="1:16" x14ac:dyDescent="0.25">
      <c r="A44">
        <f t="shared" si="2"/>
        <v>1987</v>
      </c>
      <c r="B44" s="3">
        <v>279469</v>
      </c>
      <c r="C44" s="3">
        <v>0</v>
      </c>
      <c r="D44" s="3">
        <v>279469</v>
      </c>
      <c r="E44">
        <v>0.59589999999999999</v>
      </c>
      <c r="F44" s="3">
        <f t="shared" si="0"/>
        <v>0</v>
      </c>
      <c r="G44" s="3">
        <f t="shared" si="1"/>
        <v>513727.71035408624</v>
      </c>
      <c r="H44" s="9">
        <v>287424</v>
      </c>
      <c r="I44" s="3">
        <f t="shared" si="3"/>
        <v>528350.81322369527</v>
      </c>
      <c r="J44" s="11">
        <f t="shared" si="4"/>
        <v>2.7676881540859545E-2</v>
      </c>
      <c r="P44" s="16">
        <v>0</v>
      </c>
    </row>
    <row r="45" spans="1:16" x14ac:dyDescent="0.25">
      <c r="A45">
        <f t="shared" si="2"/>
        <v>1988</v>
      </c>
      <c r="B45" s="3">
        <v>283755</v>
      </c>
      <c r="C45" s="3">
        <v>0</v>
      </c>
      <c r="D45" s="3">
        <v>283755</v>
      </c>
      <c r="E45">
        <v>0.61509999999999998</v>
      </c>
      <c r="F45" s="3">
        <f t="shared" si="0"/>
        <v>0</v>
      </c>
      <c r="G45" s="3">
        <f t="shared" si="1"/>
        <v>505324.70655178017</v>
      </c>
      <c r="H45" s="9">
        <v>292007</v>
      </c>
      <c r="I45" s="3">
        <f t="shared" si="3"/>
        <v>520020.26954966667</v>
      </c>
      <c r="J45" s="11">
        <f t="shared" si="4"/>
        <v>2.825959651652183E-2</v>
      </c>
      <c r="P45" s="16">
        <v>0</v>
      </c>
    </row>
    <row r="46" spans="1:16" x14ac:dyDescent="0.25">
      <c r="A46">
        <f t="shared" si="2"/>
        <v>1989</v>
      </c>
      <c r="B46" s="3">
        <v>290837</v>
      </c>
      <c r="C46" s="3">
        <v>0</v>
      </c>
      <c r="D46" s="3">
        <v>290837</v>
      </c>
      <c r="E46">
        <v>0.63959999999999995</v>
      </c>
      <c r="F46" s="3">
        <f t="shared" si="0"/>
        <v>0</v>
      </c>
      <c r="G46" s="3">
        <f t="shared" si="1"/>
        <v>498097.01344590366</v>
      </c>
      <c r="H46" s="9">
        <v>299563</v>
      </c>
      <c r="I46" s="3">
        <f t="shared" si="3"/>
        <v>513041.44809255784</v>
      </c>
      <c r="J46" s="11">
        <f t="shared" si="4"/>
        <v>2.9129098052830323E-2</v>
      </c>
      <c r="P46" s="16">
        <v>0</v>
      </c>
    </row>
    <row r="47" spans="1:16" x14ac:dyDescent="0.25">
      <c r="A47">
        <f t="shared" si="2"/>
        <v>1990</v>
      </c>
      <c r="B47" s="3">
        <v>292999</v>
      </c>
      <c r="C47" s="3">
        <v>0</v>
      </c>
      <c r="D47" s="3">
        <v>292999</v>
      </c>
      <c r="E47">
        <v>0.66279999999999994</v>
      </c>
      <c r="F47" s="3">
        <f t="shared" si="0"/>
        <v>0</v>
      </c>
      <c r="G47" s="3">
        <f t="shared" si="1"/>
        <v>484235.22118286055</v>
      </c>
      <c r="H47" s="9">
        <v>303253</v>
      </c>
      <c r="I47" s="3">
        <f t="shared" si="3"/>
        <v>501181.8590826795</v>
      </c>
      <c r="J47" s="11">
        <f t="shared" si="4"/>
        <v>3.3813350568667085E-2</v>
      </c>
      <c r="P47" s="16">
        <v>0</v>
      </c>
    </row>
    <row r="48" spans="1:16" x14ac:dyDescent="0.25">
      <c r="A48">
        <f t="shared" si="2"/>
        <v>1991</v>
      </c>
      <c r="B48" s="3">
        <v>276208</v>
      </c>
      <c r="C48" s="3">
        <v>0</v>
      </c>
      <c r="D48" s="3">
        <v>276208</v>
      </c>
      <c r="E48">
        <v>0.68630000000000002</v>
      </c>
      <c r="F48" s="3">
        <f t="shared" si="0"/>
        <v>0</v>
      </c>
      <c r="G48" s="3">
        <f t="shared" si="1"/>
        <v>440854.20836368931</v>
      </c>
      <c r="H48" s="9">
        <v>288872</v>
      </c>
      <c r="I48" s="3">
        <f t="shared" si="3"/>
        <v>461067.15547136817</v>
      </c>
      <c r="J48" s="11">
        <f t="shared" si="4"/>
        <v>4.3839486000720053E-2</v>
      </c>
      <c r="P48" s="16">
        <v>0</v>
      </c>
    </row>
    <row r="49" spans="1:22" x14ac:dyDescent="0.25">
      <c r="A49">
        <f t="shared" si="2"/>
        <v>1992</v>
      </c>
      <c r="B49" s="3">
        <v>281883</v>
      </c>
      <c r="C49" s="3">
        <v>0</v>
      </c>
      <c r="D49" s="3">
        <v>281883</v>
      </c>
      <c r="E49">
        <v>0.70309999999999995</v>
      </c>
      <c r="F49" s="3">
        <f t="shared" si="0"/>
        <v>0</v>
      </c>
      <c r="G49" s="3">
        <f t="shared" si="1"/>
        <v>439161.7667472621</v>
      </c>
      <c r="H49" s="9">
        <v>295066</v>
      </c>
      <c r="I49" s="3">
        <f t="shared" si="3"/>
        <v>459700.32200256007</v>
      </c>
      <c r="J49" s="11">
        <f t="shared" si="4"/>
        <v>4.4678139806009536E-2</v>
      </c>
      <c r="P49" s="16">
        <v>0</v>
      </c>
    </row>
    <row r="50" spans="1:22" x14ac:dyDescent="0.25">
      <c r="A50">
        <f t="shared" si="2"/>
        <v>1993</v>
      </c>
      <c r="B50" s="3">
        <v>267402</v>
      </c>
      <c r="C50" s="3">
        <v>0</v>
      </c>
      <c r="D50" s="3">
        <v>267402</v>
      </c>
      <c r="E50">
        <v>0.7198</v>
      </c>
      <c r="F50" s="3">
        <f t="shared" si="0"/>
        <v>0</v>
      </c>
      <c r="G50" s="3">
        <f t="shared" si="1"/>
        <v>406935.46929702698</v>
      </c>
      <c r="H50" s="9">
        <v>281075</v>
      </c>
      <c r="I50" s="3">
        <f t="shared" si="3"/>
        <v>427743.1994998611</v>
      </c>
      <c r="J50" s="11">
        <f t="shared" si="4"/>
        <v>4.864537934714934E-2</v>
      </c>
      <c r="P50" s="16">
        <v>0</v>
      </c>
    </row>
    <row r="51" spans="1:22" x14ac:dyDescent="0.25">
      <c r="A51">
        <f t="shared" si="2"/>
        <v>1994</v>
      </c>
      <c r="B51" s="3">
        <v>251364</v>
      </c>
      <c r="C51" s="3">
        <v>0</v>
      </c>
      <c r="D51" s="3">
        <v>251364</v>
      </c>
      <c r="E51">
        <v>0.73550000000000004</v>
      </c>
      <c r="F51" s="3">
        <f t="shared" si="0"/>
        <v>0</v>
      </c>
      <c r="G51" s="3">
        <f t="shared" si="1"/>
        <v>374363.18912304548</v>
      </c>
      <c r="H51" s="9">
        <v>263319</v>
      </c>
      <c r="I51" s="3">
        <f t="shared" si="3"/>
        <v>392168.09326988435</v>
      </c>
      <c r="J51" s="11">
        <f t="shared" si="4"/>
        <v>4.5401205382065081E-2</v>
      </c>
      <c r="P51" s="16">
        <v>0</v>
      </c>
    </row>
    <row r="52" spans="1:22" x14ac:dyDescent="0.25">
      <c r="A52">
        <f t="shared" si="2"/>
        <v>1995</v>
      </c>
      <c r="B52" s="3">
        <v>255727</v>
      </c>
      <c r="C52" s="3">
        <v>0</v>
      </c>
      <c r="D52" s="3">
        <v>255727</v>
      </c>
      <c r="E52">
        <v>0.75109999999999999</v>
      </c>
      <c r="F52" s="3">
        <f t="shared" si="0"/>
        <v>0</v>
      </c>
      <c r="G52" s="3">
        <f t="shared" si="1"/>
        <v>372950.81320729596</v>
      </c>
      <c r="H52" s="9">
        <v>266386</v>
      </c>
      <c r="I52" s="3">
        <f t="shared" si="3"/>
        <v>388495.83863666619</v>
      </c>
      <c r="J52" s="11">
        <f t="shared" si="4"/>
        <v>4.0013364065679062E-2</v>
      </c>
      <c r="P52" s="16">
        <v>0</v>
      </c>
    </row>
    <row r="53" spans="1:22" x14ac:dyDescent="0.25">
      <c r="A53">
        <f t="shared" si="2"/>
        <v>1996</v>
      </c>
      <c r="B53" s="3">
        <v>254569</v>
      </c>
      <c r="C53" s="3">
        <v>0</v>
      </c>
      <c r="D53" s="3">
        <v>254569</v>
      </c>
      <c r="E53">
        <v>0.7651</v>
      </c>
      <c r="F53" s="3">
        <f t="shared" si="0"/>
        <v>0</v>
      </c>
      <c r="G53" s="3">
        <f t="shared" si="1"/>
        <v>364468.54345837142</v>
      </c>
      <c r="H53" s="9">
        <v>266181</v>
      </c>
      <c r="I53" s="3">
        <f t="shared" si="3"/>
        <v>381093.53992942098</v>
      </c>
      <c r="J53" s="11">
        <f t="shared" si="4"/>
        <v>4.3624451031441067E-2</v>
      </c>
      <c r="P53" s="16">
        <v>0</v>
      </c>
    </row>
    <row r="54" spans="1:22" x14ac:dyDescent="0.25">
      <c r="A54">
        <f t="shared" si="2"/>
        <v>1997</v>
      </c>
      <c r="B54" s="3">
        <v>258006</v>
      </c>
      <c r="C54" s="3">
        <v>0</v>
      </c>
      <c r="D54" s="3">
        <v>258006</v>
      </c>
      <c r="E54">
        <v>0.77859999999999996</v>
      </c>
      <c r="F54" s="3">
        <f t="shared" si="0"/>
        <v>0</v>
      </c>
      <c r="G54" s="3">
        <f t="shared" si="1"/>
        <v>362984.55227331107</v>
      </c>
      <c r="H54" s="9">
        <v>270363</v>
      </c>
      <c r="I54" s="3">
        <f t="shared" si="3"/>
        <v>380369.41972771642</v>
      </c>
      <c r="J54" s="11">
        <f t="shared" si="4"/>
        <v>4.5705218539519109E-2</v>
      </c>
      <c r="P54" s="16">
        <v>0</v>
      </c>
    </row>
    <row r="55" spans="1:22" x14ac:dyDescent="0.25">
      <c r="A55">
        <f t="shared" si="2"/>
        <v>1998</v>
      </c>
      <c r="B55" s="3">
        <v>258583</v>
      </c>
      <c r="C55" s="3">
        <v>0</v>
      </c>
      <c r="D55" s="3">
        <v>258583</v>
      </c>
      <c r="E55">
        <v>0.78820000000000001</v>
      </c>
      <c r="F55" s="3">
        <f t="shared" si="0"/>
        <v>0</v>
      </c>
      <c r="G55" s="3">
        <f t="shared" si="1"/>
        <v>359365.41258563811</v>
      </c>
      <c r="H55" s="9">
        <v>271036</v>
      </c>
      <c r="I55" s="3">
        <f t="shared" si="3"/>
        <v>376671.95432631311</v>
      </c>
      <c r="J55" s="11">
        <f t="shared" si="4"/>
        <v>4.5945926002449955E-2</v>
      </c>
      <c r="P55" s="16">
        <v>0</v>
      </c>
    </row>
    <row r="56" spans="1:22" x14ac:dyDescent="0.25">
      <c r="A56">
        <f t="shared" si="2"/>
        <v>1999</v>
      </c>
      <c r="B56" s="3">
        <v>278595</v>
      </c>
      <c r="C56" s="3">
        <v>0</v>
      </c>
      <c r="D56" s="3">
        <v>278595</v>
      </c>
      <c r="E56">
        <v>0.79820000000000002</v>
      </c>
      <c r="F56" s="3">
        <f t="shared" si="0"/>
        <v>0</v>
      </c>
      <c r="G56" s="3">
        <f t="shared" si="1"/>
        <v>382326.43823603098</v>
      </c>
      <c r="H56" s="9">
        <v>292236</v>
      </c>
      <c r="I56" s="3">
        <f t="shared" si="3"/>
        <v>401046.49761964416</v>
      </c>
      <c r="J56" s="11">
        <f t="shared" si="4"/>
        <v>4.6678027347760144E-2</v>
      </c>
      <c r="P56" s="16">
        <v>0</v>
      </c>
    </row>
    <row r="57" spans="1:22" x14ac:dyDescent="0.25">
      <c r="A57">
        <v>2000</v>
      </c>
      <c r="B57" s="3">
        <v>290534</v>
      </c>
      <c r="C57" s="3">
        <v>0</v>
      </c>
      <c r="D57" s="3">
        <v>290534</v>
      </c>
      <c r="E57">
        <v>0.81469999999999998</v>
      </c>
      <c r="F57" s="3">
        <f t="shared" si="0"/>
        <v>0</v>
      </c>
      <c r="G57" s="3">
        <f t="shared" si="1"/>
        <v>390635.74763716705</v>
      </c>
      <c r="H57" s="9">
        <v>304004</v>
      </c>
      <c r="I57" s="3">
        <f t="shared" si="3"/>
        <v>408746.75537007488</v>
      </c>
      <c r="J57" s="11">
        <f t="shared" si="4"/>
        <v>4.4308627518059009E-2</v>
      </c>
      <c r="P57" s="16">
        <v>0</v>
      </c>
    </row>
    <row r="58" spans="1:22" x14ac:dyDescent="0.25">
      <c r="A58">
        <f t="shared" si="2"/>
        <v>2001</v>
      </c>
      <c r="B58" s="3">
        <v>319428</v>
      </c>
      <c r="C58" s="3">
        <v>22934</v>
      </c>
      <c r="D58" s="3">
        <f>B58-C58</f>
        <v>296494</v>
      </c>
      <c r="E58">
        <v>0.83440000000000003</v>
      </c>
      <c r="F58" s="3">
        <f t="shared" si="0"/>
        <v>30107.746404602105</v>
      </c>
      <c r="G58" s="3">
        <f t="shared" si="1"/>
        <v>389237.2094918504</v>
      </c>
      <c r="H58" s="9">
        <v>334705</v>
      </c>
      <c r="I58" s="3">
        <f t="shared" si="3"/>
        <v>439400.59563758381</v>
      </c>
      <c r="J58" s="11">
        <f t="shared" si="4"/>
        <v>4.5643178321208074E-2</v>
      </c>
      <c r="O58" s="12"/>
      <c r="P58" s="3">
        <f>F58+G58</f>
        <v>419344.95589645253</v>
      </c>
      <c r="Q58" s="11"/>
    </row>
    <row r="59" spans="1:22" x14ac:dyDescent="0.25">
      <c r="A59">
        <f>A58+1</f>
        <v>2002</v>
      </c>
      <c r="B59" s="3">
        <v>345632</v>
      </c>
      <c r="C59" s="3">
        <v>16870</v>
      </c>
      <c r="D59" s="3">
        <f t="shared" ref="D59:D72" si="5">B59-C59</f>
        <v>328762</v>
      </c>
      <c r="E59">
        <v>0.8478</v>
      </c>
      <c r="F59" s="3">
        <f t="shared" si="0"/>
        <v>21796.88369898561</v>
      </c>
      <c r="G59" s="3">
        <f t="shared" si="1"/>
        <v>424776.94597782497</v>
      </c>
      <c r="H59" s="9">
        <v>362007</v>
      </c>
      <c r="I59" s="3">
        <f t="shared" si="3"/>
        <v>467731.14861995756</v>
      </c>
      <c r="J59" s="11">
        <f t="shared" si="4"/>
        <v>4.5233931940542579E-2</v>
      </c>
      <c r="P59" s="3">
        <f t="shared" ref="P59:P72" si="6">F59+G59</f>
        <v>446573.82967681059</v>
      </c>
    </row>
    <row r="60" spans="1:22" x14ac:dyDescent="0.25">
      <c r="A60">
        <f t="shared" si="2"/>
        <v>2003</v>
      </c>
      <c r="B60" s="3">
        <v>437801</v>
      </c>
      <c r="C60" s="3">
        <v>72536</v>
      </c>
      <c r="D60" s="3">
        <f t="shared" si="5"/>
        <v>365265</v>
      </c>
      <c r="E60">
        <v>0.86399999999999999</v>
      </c>
      <c r="F60" s="3">
        <f t="shared" si="0"/>
        <v>91962.887037037042</v>
      </c>
      <c r="G60" s="3">
        <f t="shared" si="1"/>
        <v>463091.76041666669</v>
      </c>
      <c r="H60" s="9">
        <v>455983</v>
      </c>
      <c r="I60" s="3">
        <f t="shared" si="3"/>
        <v>578106.22476851847</v>
      </c>
      <c r="J60" s="11">
        <f t="shared" si="4"/>
        <v>3.9874293559189658E-2</v>
      </c>
      <c r="K60" s="13">
        <v>70.7</v>
      </c>
      <c r="L60">
        <f>K60*1000</f>
        <v>70700</v>
      </c>
      <c r="M60" s="3">
        <f>L60*($E$72/E60)</f>
        <v>89635.162037037036</v>
      </c>
      <c r="N60" s="11">
        <f>(M60-(F60))/M60</f>
        <v>-2.5968882602546033E-2</v>
      </c>
      <c r="P60" s="3">
        <f t="shared" si="6"/>
        <v>555054.64745370368</v>
      </c>
      <c r="R60" s="12">
        <f>MIN(N60:N72)</f>
        <v>-0.22174966352624506</v>
      </c>
      <c r="S60" s="12">
        <f>MAX(N60:N72)</f>
        <v>0.26986486486486477</v>
      </c>
      <c r="T60" s="11">
        <f>AVERAGE((N60:N72))</f>
        <v>-4.0663387452860448E-3</v>
      </c>
      <c r="U60" s="11"/>
      <c r="V60" s="11"/>
    </row>
    <row r="61" spans="1:22" x14ac:dyDescent="0.25">
      <c r="A61">
        <f t="shared" si="2"/>
        <v>2004</v>
      </c>
      <c r="B61" s="3">
        <v>471011</v>
      </c>
      <c r="C61" s="3">
        <v>90776</v>
      </c>
      <c r="D61" s="3">
        <f t="shared" si="5"/>
        <v>380235</v>
      </c>
      <c r="E61">
        <v>0.88539999999999996</v>
      </c>
      <c r="F61" s="3">
        <f t="shared" si="0"/>
        <v>112306.33657104133</v>
      </c>
      <c r="G61" s="3">
        <f t="shared" si="1"/>
        <v>470419.4928845719</v>
      </c>
      <c r="H61" s="9">
        <v>490526</v>
      </c>
      <c r="I61" s="3">
        <f t="shared" si="3"/>
        <v>606869.41540546645</v>
      </c>
      <c r="J61" s="11">
        <f t="shared" si="4"/>
        <v>3.9783823895165604E-2</v>
      </c>
      <c r="K61" s="13">
        <v>74.3</v>
      </c>
      <c r="L61">
        <f t="shared" ref="L61:L72" si="7">K61*1000</f>
        <v>74300</v>
      </c>
      <c r="M61" s="3">
        <f t="shared" ref="M61:M72" si="8">L61*($E$72/E61)</f>
        <v>91922.543483171437</v>
      </c>
      <c r="N61" s="11">
        <f t="shared" ref="N61:N72" si="9">(M61-(F61))/M61</f>
        <v>-0.22174966352624506</v>
      </c>
      <c r="P61" s="3">
        <f t="shared" si="6"/>
        <v>582725.82945561328</v>
      </c>
    </row>
    <row r="62" spans="1:22" x14ac:dyDescent="0.25">
      <c r="A62">
        <f t="shared" si="2"/>
        <v>2005</v>
      </c>
      <c r="B62" s="3">
        <v>483913</v>
      </c>
      <c r="C62" s="3">
        <v>75642</v>
      </c>
      <c r="D62" s="3">
        <f t="shared" si="5"/>
        <v>408271</v>
      </c>
      <c r="E62">
        <v>0.91320000000000001</v>
      </c>
      <c r="F62" s="3">
        <f t="shared" si="0"/>
        <v>90733.954007884357</v>
      </c>
      <c r="G62" s="3">
        <f t="shared" si="1"/>
        <v>489728.48598335515</v>
      </c>
      <c r="H62" s="9">
        <v>505740</v>
      </c>
      <c r="I62" s="3">
        <f t="shared" si="3"/>
        <v>606644.32325886982</v>
      </c>
      <c r="J62" s="11">
        <f t="shared" si="4"/>
        <v>4.3158539961244989E-2</v>
      </c>
      <c r="K62" s="13">
        <v>103.6</v>
      </c>
      <c r="L62">
        <f t="shared" si="7"/>
        <v>103600</v>
      </c>
      <c r="M62" s="3">
        <f t="shared" si="8"/>
        <v>124270.08322382827</v>
      </c>
      <c r="N62" s="11">
        <f t="shared" si="9"/>
        <v>0.26986486486486477</v>
      </c>
      <c r="P62" s="3">
        <f t="shared" si="6"/>
        <v>580462.43999123946</v>
      </c>
    </row>
    <row r="63" spans="1:22" x14ac:dyDescent="0.25">
      <c r="A63">
        <f>A62+1</f>
        <v>2006</v>
      </c>
      <c r="B63" s="3">
        <v>536462</v>
      </c>
      <c r="C63" s="3">
        <v>115763</v>
      </c>
      <c r="D63" s="3">
        <f t="shared" si="5"/>
        <v>420699</v>
      </c>
      <c r="E63">
        <v>0.94289999999999996</v>
      </c>
      <c r="F63" s="3">
        <f t="shared" si="0"/>
        <v>134485.93721497507</v>
      </c>
      <c r="G63" s="3">
        <f t="shared" si="1"/>
        <v>488740.78332803055</v>
      </c>
      <c r="H63" s="9">
        <v>556266</v>
      </c>
      <c r="I63" s="3">
        <f t="shared" si="3"/>
        <v>646233.72192173079</v>
      </c>
      <c r="J63" s="11">
        <f t="shared" si="4"/>
        <v>3.5601672581103222E-2</v>
      </c>
      <c r="K63" s="13">
        <v>118.4</v>
      </c>
      <c r="L63">
        <f t="shared" si="7"/>
        <v>118400</v>
      </c>
      <c r="M63" s="3">
        <f t="shared" si="8"/>
        <v>137549.43260154841</v>
      </c>
      <c r="N63" s="11">
        <f t="shared" si="9"/>
        <v>2.2271959459459482E-2</v>
      </c>
      <c r="P63" s="3">
        <f t="shared" si="6"/>
        <v>623226.72054300562</v>
      </c>
    </row>
    <row r="64" spans="1:22" x14ac:dyDescent="0.25">
      <c r="A64">
        <f t="shared" si="2"/>
        <v>2007</v>
      </c>
      <c r="B64" s="3">
        <v>602246</v>
      </c>
      <c r="C64" s="3">
        <v>166272</v>
      </c>
      <c r="D64" s="3">
        <f t="shared" si="5"/>
        <v>435974</v>
      </c>
      <c r="E64">
        <v>0.96840000000000004</v>
      </c>
      <c r="F64" s="3">
        <f t="shared" si="0"/>
        <v>188077.60099132589</v>
      </c>
      <c r="G64" s="3">
        <f t="shared" si="1"/>
        <v>493149.44196612964</v>
      </c>
      <c r="H64" s="9">
        <v>625823</v>
      </c>
      <c r="I64" s="3">
        <f t="shared" si="3"/>
        <v>707896.02870714571</v>
      </c>
      <c r="J64" s="11">
        <f t="shared" si="4"/>
        <v>3.7673591414824965E-2</v>
      </c>
      <c r="K64" s="13">
        <v>164</v>
      </c>
      <c r="L64">
        <f t="shared" si="7"/>
        <v>164000</v>
      </c>
      <c r="M64" s="3">
        <f t="shared" si="8"/>
        <v>185507.64147046674</v>
      </c>
      <c r="N64" s="11">
        <f t="shared" si="9"/>
        <v>-1.3853658536585366E-2</v>
      </c>
      <c r="P64" s="3">
        <f t="shared" si="6"/>
        <v>681227.0429574555</v>
      </c>
    </row>
    <row r="65" spans="1:16" x14ac:dyDescent="0.25">
      <c r="A65">
        <f t="shared" si="2"/>
        <v>2008</v>
      </c>
      <c r="B65" s="3">
        <v>673487</v>
      </c>
      <c r="C65" s="3">
        <v>186908</v>
      </c>
      <c r="D65" s="3">
        <f t="shared" si="5"/>
        <v>486579</v>
      </c>
      <c r="E65">
        <v>0.98839999999999995</v>
      </c>
      <c r="F65" s="3">
        <f t="shared" si="0"/>
        <v>207141.86887899638</v>
      </c>
      <c r="G65" s="3">
        <f t="shared" si="1"/>
        <v>539253.98280048568</v>
      </c>
      <c r="H65" s="9">
        <v>696233</v>
      </c>
      <c r="I65" s="3">
        <f t="shared" si="3"/>
        <v>771604.23735329835</v>
      </c>
      <c r="J65" s="11">
        <f t="shared" si="4"/>
        <v>3.2670097510459919E-2</v>
      </c>
      <c r="K65" s="13">
        <v>188.7</v>
      </c>
      <c r="L65">
        <f t="shared" si="7"/>
        <v>188700</v>
      </c>
      <c r="M65" s="3">
        <f t="shared" si="8"/>
        <v>209127.86321327399</v>
      </c>
      <c r="N65" s="11">
        <f t="shared" si="9"/>
        <v>9.4965553789082679E-3</v>
      </c>
      <c r="P65" s="3">
        <f t="shared" si="6"/>
        <v>746395.85167948203</v>
      </c>
    </row>
    <row r="66" spans="1:16" x14ac:dyDescent="0.25">
      <c r="A66">
        <f t="shared" si="2"/>
        <v>2009</v>
      </c>
      <c r="B66" s="3">
        <v>664524</v>
      </c>
      <c r="C66" s="3">
        <v>145689</v>
      </c>
      <c r="D66" s="3">
        <f t="shared" si="5"/>
        <v>518835</v>
      </c>
      <c r="E66">
        <v>1</v>
      </c>
      <c r="F66" s="3">
        <f t="shared" si="0"/>
        <v>159587.73059999998</v>
      </c>
      <c r="G66" s="3">
        <f t="shared" si="1"/>
        <v>568331.85899999994</v>
      </c>
      <c r="H66" s="9">
        <v>697562</v>
      </c>
      <c r="I66" s="3">
        <f t="shared" si="3"/>
        <v>764109.41479999991</v>
      </c>
      <c r="J66" s="11">
        <f t="shared" si="4"/>
        <v>4.7362098279436049E-2</v>
      </c>
      <c r="K66" s="13">
        <v>149.80000000000001</v>
      </c>
      <c r="L66">
        <f t="shared" si="7"/>
        <v>149800</v>
      </c>
      <c r="M66" s="3">
        <f t="shared" si="8"/>
        <v>164090.91999999998</v>
      </c>
      <c r="N66" s="11">
        <f t="shared" si="9"/>
        <v>2.7443257676902557E-2</v>
      </c>
      <c r="P66" s="3">
        <f t="shared" si="6"/>
        <v>727919.58959999995</v>
      </c>
    </row>
    <row r="67" spans="1:16" x14ac:dyDescent="0.25">
      <c r="A67">
        <f t="shared" si="2"/>
        <v>2010</v>
      </c>
      <c r="B67" s="3">
        <v>695673</v>
      </c>
      <c r="C67" s="3">
        <v>162390</v>
      </c>
      <c r="D67" s="3">
        <f t="shared" si="5"/>
        <v>533283</v>
      </c>
      <c r="E67">
        <v>1.0086999999999999</v>
      </c>
      <c r="F67" s="3">
        <f t="shared" si="0"/>
        <v>176347.78031129175</v>
      </c>
      <c r="G67" s="3">
        <f t="shared" si="1"/>
        <v>579119.85545751953</v>
      </c>
      <c r="H67" s="9">
        <v>721188</v>
      </c>
      <c r="I67" s="3">
        <f t="shared" si="3"/>
        <v>783175.70655298897</v>
      </c>
      <c r="J67" s="11">
        <f t="shared" si="4"/>
        <v>3.537912444466642E-2</v>
      </c>
      <c r="K67" s="13">
        <v>154.6</v>
      </c>
      <c r="L67">
        <f t="shared" si="7"/>
        <v>154600</v>
      </c>
      <c r="M67" s="3">
        <f t="shared" si="8"/>
        <v>167888.21255080795</v>
      </c>
      <c r="N67" s="11">
        <f t="shared" si="9"/>
        <v>-5.0388098318240669E-2</v>
      </c>
      <c r="P67" s="3">
        <f t="shared" si="6"/>
        <v>755467.63576881122</v>
      </c>
    </row>
    <row r="68" spans="1:16" x14ac:dyDescent="0.25">
      <c r="A68">
        <f t="shared" si="2"/>
        <v>2011</v>
      </c>
      <c r="B68" s="3">
        <v>690781</v>
      </c>
      <c r="C68" s="3">
        <v>158788</v>
      </c>
      <c r="D68" s="3">
        <f t="shared" si="5"/>
        <v>531993</v>
      </c>
      <c r="E68">
        <v>1.0284</v>
      </c>
      <c r="F68" s="3">
        <f t="shared" si="0"/>
        <v>169132.99805523141</v>
      </c>
      <c r="G68" s="3">
        <f t="shared" si="1"/>
        <v>566652.20945157518</v>
      </c>
      <c r="H68" s="9">
        <v>717035</v>
      </c>
      <c r="I68" s="3">
        <f t="shared" si="3"/>
        <v>763749.64896927262</v>
      </c>
      <c r="J68" s="11">
        <f t="shared" si="4"/>
        <v>3.6614670134651806E-2</v>
      </c>
      <c r="K68" s="14">
        <v>151.19999999999999</v>
      </c>
      <c r="L68">
        <f t="shared" si="7"/>
        <v>151200</v>
      </c>
      <c r="M68" s="3">
        <f t="shared" si="8"/>
        <v>161050.64177362891</v>
      </c>
      <c r="N68" s="11">
        <f t="shared" si="9"/>
        <v>-5.0185185185185215E-2</v>
      </c>
      <c r="P68" s="3">
        <f t="shared" si="6"/>
        <v>735785.20750680659</v>
      </c>
    </row>
    <row r="69" spans="1:16" x14ac:dyDescent="0.25">
      <c r="A69">
        <f t="shared" si="2"/>
        <v>2012</v>
      </c>
      <c r="B69" s="3">
        <v>655388</v>
      </c>
      <c r="C69" s="3">
        <v>115083</v>
      </c>
      <c r="D69" s="3">
        <f t="shared" si="5"/>
        <v>540305</v>
      </c>
      <c r="E69">
        <v>1.0464</v>
      </c>
      <c r="F69" s="3">
        <f t="shared" ref="F69:F71" si="10">C69*($E$72/E69)</f>
        <v>120472.01662844037</v>
      </c>
      <c r="G69" s="3">
        <f t="shared" ref="G69:G71" si="11">D69*($E$72/E69)</f>
        <v>565605.97954892972</v>
      </c>
      <c r="H69" s="9">
        <v>681423</v>
      </c>
      <c r="I69" s="3">
        <f t="shared" si="3"/>
        <v>713332.14277522941</v>
      </c>
      <c r="J69" s="11">
        <f t="shared" si="4"/>
        <v>3.8206811334516158E-2</v>
      </c>
      <c r="K69" s="14">
        <v>115.3</v>
      </c>
      <c r="L69">
        <f t="shared" si="7"/>
        <v>115300</v>
      </c>
      <c r="M69" s="3">
        <f t="shared" si="8"/>
        <v>120699.17813455658</v>
      </c>
      <c r="N69" s="11">
        <f t="shared" si="9"/>
        <v>1.8820468343452499E-3</v>
      </c>
      <c r="P69" s="3">
        <f t="shared" si="6"/>
        <v>686077.99617737008</v>
      </c>
    </row>
    <row r="70" spans="1:16" x14ac:dyDescent="0.25">
      <c r="A70">
        <f t="shared" si="2"/>
        <v>2013</v>
      </c>
      <c r="B70" s="3">
        <v>585361</v>
      </c>
      <c r="C70" s="3">
        <v>81973</v>
      </c>
      <c r="D70" s="3">
        <f t="shared" si="5"/>
        <v>503388</v>
      </c>
      <c r="E70">
        <v>1.0646</v>
      </c>
      <c r="F70" s="3">
        <f t="shared" si="10"/>
        <v>84344.56528273529</v>
      </c>
      <c r="G70" s="3">
        <f t="shared" si="11"/>
        <v>517951.54536915268</v>
      </c>
      <c r="H70" s="9">
        <v>610157</v>
      </c>
      <c r="I70" s="3">
        <f t="shared" si="3"/>
        <v>627809.48506481305</v>
      </c>
      <c r="J70" s="11">
        <f t="shared" si="4"/>
        <v>4.0638720853813128E-2</v>
      </c>
      <c r="K70" s="14">
        <v>87.5</v>
      </c>
      <c r="L70">
        <f t="shared" si="7"/>
        <v>87500</v>
      </c>
      <c r="M70" s="3">
        <f t="shared" si="8"/>
        <v>90031.46721773436</v>
      </c>
      <c r="N70" s="11">
        <f t="shared" si="9"/>
        <v>6.3165714285714394E-2</v>
      </c>
      <c r="P70" s="3">
        <f t="shared" si="6"/>
        <v>602296.11065188795</v>
      </c>
    </row>
    <row r="71" spans="1:16" x14ac:dyDescent="0.25">
      <c r="A71">
        <f t="shared" ref="A71:A72" si="12">A70+1</f>
        <v>2014</v>
      </c>
      <c r="B71" s="3">
        <v>595740</v>
      </c>
      <c r="C71" s="3">
        <v>84929</v>
      </c>
      <c r="D71" s="3">
        <f t="shared" si="5"/>
        <v>510811</v>
      </c>
      <c r="E71">
        <v>1.0808</v>
      </c>
      <c r="F71" s="3">
        <f t="shared" si="10"/>
        <v>86076.26443375276</v>
      </c>
      <c r="G71" s="3">
        <f t="shared" si="11"/>
        <v>517711.29663212429</v>
      </c>
      <c r="H71" s="9">
        <v>622284</v>
      </c>
      <c r="I71" s="3">
        <f t="shared" si="3"/>
        <v>630690.13101406361</v>
      </c>
      <c r="J71" s="11">
        <f t="shared" si="4"/>
        <v>4.2655764891914284E-2</v>
      </c>
      <c r="K71" s="14">
        <v>85.4</v>
      </c>
      <c r="L71">
        <f t="shared" si="7"/>
        <v>85400</v>
      </c>
      <c r="M71" s="3">
        <f t="shared" si="8"/>
        <v>86553.626943005176</v>
      </c>
      <c r="N71" s="11">
        <f t="shared" si="9"/>
        <v>5.51522248243572E-3</v>
      </c>
      <c r="P71" s="3">
        <f t="shared" si="6"/>
        <v>603787.56106587709</v>
      </c>
    </row>
    <row r="72" spans="1:16" x14ac:dyDescent="0.25">
      <c r="A72">
        <f t="shared" si="12"/>
        <v>2015</v>
      </c>
      <c r="B72" s="3">
        <v>569268</v>
      </c>
      <c r="C72" s="3">
        <v>64222</v>
      </c>
      <c r="D72" s="3">
        <f t="shared" si="5"/>
        <v>505046</v>
      </c>
      <c r="E72">
        <v>1.0953999999999999</v>
      </c>
      <c r="F72" s="3">
        <f>C72*($E$72/E72)</f>
        <v>64222</v>
      </c>
      <c r="G72" s="3">
        <f>D72*($E$72/E72)</f>
        <v>505046</v>
      </c>
      <c r="H72" s="9">
        <v>596842</v>
      </c>
      <c r="I72" s="3">
        <f>H72*($E$72/E72)</f>
        <v>596842</v>
      </c>
      <c r="J72" s="11">
        <f t="shared" si="4"/>
        <v>4.6199831781275444E-2</v>
      </c>
      <c r="K72" s="14">
        <v>58.9</v>
      </c>
      <c r="L72">
        <f t="shared" si="7"/>
        <v>58900</v>
      </c>
      <c r="M72" s="3">
        <f t="shared" si="8"/>
        <v>58900</v>
      </c>
      <c r="N72" s="11">
        <f t="shared" si="9"/>
        <v>-9.0356536502546686E-2</v>
      </c>
      <c r="P72" s="3">
        <f t="shared" si="6"/>
        <v>569268</v>
      </c>
    </row>
    <row r="73" spans="1:16" x14ac:dyDescent="0.25">
      <c r="H73" s="9">
        <v>620919</v>
      </c>
    </row>
    <row r="74" spans="1:16" x14ac:dyDescent="0.25">
      <c r="A74" t="s">
        <v>11</v>
      </c>
      <c r="B74" s="15" t="s">
        <v>7</v>
      </c>
      <c r="H74" s="10">
        <v>582236</v>
      </c>
    </row>
    <row r="75" spans="1:16" x14ac:dyDescent="0.25">
      <c r="B75" t="s">
        <v>12</v>
      </c>
      <c r="H75" s="8">
        <v>593201</v>
      </c>
    </row>
    <row r="76" spans="1:16" x14ac:dyDescent="0.25">
      <c r="H76" s="8">
        <v>601343</v>
      </c>
    </row>
    <row r="77" spans="1:16" x14ac:dyDescent="0.25">
      <c r="H77" s="8">
        <v>607421</v>
      </c>
    </row>
  </sheetData>
  <hyperlinks>
    <hyperlink ref="B7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>
      <selection activeCell="E21" sqref="E21:E22"/>
    </sheetView>
  </sheetViews>
  <sheetFormatPr defaultRowHeight="15" x14ac:dyDescent="0.25"/>
  <sheetData>
    <row r="1" spans="1:5" x14ac:dyDescent="0.25">
      <c r="A1" t="s">
        <v>0</v>
      </c>
    </row>
    <row r="3" spans="1:5" x14ac:dyDescent="0.25">
      <c r="B3" s="1" t="s">
        <v>1</v>
      </c>
      <c r="C3" s="1"/>
      <c r="D3" s="1" t="s">
        <v>1</v>
      </c>
      <c r="E3" s="1" t="s">
        <v>2</v>
      </c>
    </row>
    <row r="4" spans="1: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6</v>
      </c>
    </row>
    <row r="5" spans="1:5" x14ac:dyDescent="0.25">
      <c r="A5">
        <v>2001</v>
      </c>
      <c r="B5">
        <v>22934</v>
      </c>
      <c r="C5">
        <v>0.83440000000000003</v>
      </c>
      <c r="D5" s="2">
        <f t="shared" ref="D5:D17" si="0">B5*(C$18/C5)</f>
        <v>29632.245206136147</v>
      </c>
      <c r="E5" s="3">
        <f>D5/1000</f>
        <v>29.632245206136147</v>
      </c>
    </row>
    <row r="6" spans="1:5" x14ac:dyDescent="0.25">
      <c r="A6">
        <v>2002</v>
      </c>
      <c r="B6">
        <v>16870</v>
      </c>
      <c r="C6">
        <v>0.8478</v>
      </c>
      <c r="D6" s="2">
        <f t="shared" si="0"/>
        <v>21452.638594008022</v>
      </c>
      <c r="E6" s="3">
        <f t="shared" ref="E6:E18" si="1">D6/1000</f>
        <v>21.452638594008022</v>
      </c>
    </row>
    <row r="7" spans="1:5" x14ac:dyDescent="0.25">
      <c r="A7">
        <v>2003</v>
      </c>
      <c r="B7">
        <v>72536</v>
      </c>
      <c r="C7">
        <v>0.86399999999999999</v>
      </c>
      <c r="D7" s="2">
        <f t="shared" si="0"/>
        <v>90510.487962962958</v>
      </c>
      <c r="E7" s="3">
        <f t="shared" si="1"/>
        <v>90.510487962962955</v>
      </c>
    </row>
    <row r="8" spans="1:5" x14ac:dyDescent="0.25">
      <c r="A8">
        <v>2004</v>
      </c>
      <c r="B8">
        <v>90776</v>
      </c>
      <c r="C8">
        <v>0.88539999999999996</v>
      </c>
      <c r="D8" s="2">
        <f t="shared" si="0"/>
        <v>110532.64693923651</v>
      </c>
      <c r="E8" s="3">
        <f t="shared" si="1"/>
        <v>110.53264693923651</v>
      </c>
    </row>
    <row r="9" spans="1:5" x14ac:dyDescent="0.25">
      <c r="A9">
        <v>2005</v>
      </c>
      <c r="B9">
        <v>75642</v>
      </c>
      <c r="C9">
        <v>0.91320000000000001</v>
      </c>
      <c r="D9" s="2">
        <f t="shared" si="0"/>
        <v>89300.963863337704</v>
      </c>
      <c r="E9" s="3">
        <f t="shared" si="1"/>
        <v>89.300963863337699</v>
      </c>
    </row>
    <row r="10" spans="1:5" x14ac:dyDescent="0.25">
      <c r="A10">
        <v>2006</v>
      </c>
      <c r="B10">
        <v>115763</v>
      </c>
      <c r="C10">
        <v>0.94289999999999996</v>
      </c>
      <c r="D10" s="2">
        <f t="shared" si="0"/>
        <v>132361.95810796481</v>
      </c>
      <c r="E10" s="3">
        <f t="shared" si="1"/>
        <v>132.3619581079648</v>
      </c>
    </row>
    <row r="11" spans="1:5" x14ac:dyDescent="0.25">
      <c r="A11">
        <v>2007</v>
      </c>
      <c r="B11">
        <v>166272</v>
      </c>
      <c r="C11">
        <v>0.96840000000000004</v>
      </c>
      <c r="D11" s="2">
        <f t="shared" si="0"/>
        <v>185107.23172242875</v>
      </c>
      <c r="E11" s="3">
        <f t="shared" si="1"/>
        <v>185.10723172242876</v>
      </c>
    </row>
    <row r="12" spans="1:5" x14ac:dyDescent="0.25">
      <c r="A12">
        <v>2008</v>
      </c>
      <c r="B12">
        <v>186908</v>
      </c>
      <c r="C12">
        <v>0.98839999999999995</v>
      </c>
      <c r="D12" s="2">
        <f t="shared" si="0"/>
        <v>203870.41157426147</v>
      </c>
      <c r="E12" s="3">
        <f t="shared" si="1"/>
        <v>203.87041157426145</v>
      </c>
    </row>
    <row r="13" spans="1:5" x14ac:dyDescent="0.25">
      <c r="A13">
        <v>2009</v>
      </c>
      <c r="B13">
        <f>63308+82381</f>
        <v>145689</v>
      </c>
      <c r="C13">
        <v>1</v>
      </c>
      <c r="D13" s="2">
        <f t="shared" si="0"/>
        <v>157067.31090000001</v>
      </c>
      <c r="E13" s="3">
        <f t="shared" si="1"/>
        <v>157.06731090000002</v>
      </c>
    </row>
    <row r="14" spans="1:5" x14ac:dyDescent="0.25">
      <c r="A14">
        <v>2010</v>
      </c>
      <c r="B14">
        <f>162390</f>
        <v>162390</v>
      </c>
      <c r="C14">
        <v>1.0086999999999999</v>
      </c>
      <c r="D14" s="2">
        <f t="shared" si="0"/>
        <v>173562.66382472491</v>
      </c>
      <c r="E14" s="3">
        <f t="shared" si="1"/>
        <v>173.56266382472489</v>
      </c>
    </row>
    <row r="15" spans="1:5" x14ac:dyDescent="0.25">
      <c r="A15">
        <v>2011</v>
      </c>
      <c r="B15">
        <v>158788</v>
      </c>
      <c r="C15">
        <v>1.0284</v>
      </c>
      <c r="D15" s="2">
        <f t="shared" si="0"/>
        <v>166461.82691559705</v>
      </c>
      <c r="E15" s="3">
        <f t="shared" si="1"/>
        <v>166.46182691559704</v>
      </c>
    </row>
    <row r="16" spans="1:5" x14ac:dyDescent="0.25">
      <c r="A16">
        <v>2012</v>
      </c>
      <c r="B16">
        <v>115083</v>
      </c>
      <c r="C16">
        <v>1.0464</v>
      </c>
      <c r="D16" s="2">
        <f t="shared" si="0"/>
        <v>118569.36381880735</v>
      </c>
      <c r="E16" s="3">
        <f t="shared" si="1"/>
        <v>118.56936381880735</v>
      </c>
    </row>
    <row r="17" spans="1:7" x14ac:dyDescent="0.25">
      <c r="A17">
        <v>2013</v>
      </c>
      <c r="B17">
        <f>81973</f>
        <v>81973</v>
      </c>
      <c r="C17">
        <v>1.0622</v>
      </c>
      <c r="D17" s="2">
        <f t="shared" si="0"/>
        <v>83200.048295989443</v>
      </c>
      <c r="E17" s="3">
        <f t="shared" si="1"/>
        <v>83.200048295989447</v>
      </c>
      <c r="G17" s="5"/>
    </row>
    <row r="18" spans="1:7" x14ac:dyDescent="0.25">
      <c r="A18">
        <v>2014</v>
      </c>
      <c r="B18">
        <v>84929</v>
      </c>
      <c r="C18">
        <v>1.0781000000000001</v>
      </c>
      <c r="D18" s="2">
        <f>B18*(C$18/C18)</f>
        <v>84929</v>
      </c>
      <c r="E18" s="4">
        <f t="shared" si="1"/>
        <v>84.929000000000002</v>
      </c>
    </row>
    <row r="19" spans="1:7" x14ac:dyDescent="0.25">
      <c r="A19">
        <v>2015</v>
      </c>
      <c r="B19">
        <v>64222</v>
      </c>
    </row>
    <row r="22" spans="1:7" x14ac:dyDescent="0.25">
      <c r="A22" t="s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D1. Pentagon</vt:lpstr>
      <vt:lpstr>War</vt:lpstr>
      <vt:lpstr>C1. DOD Budget Authority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Gregory Burns</cp:lastModifiedBy>
  <cp:lastPrinted>2015-04-21T19:35:31Z</cp:lastPrinted>
  <dcterms:created xsi:type="dcterms:W3CDTF">2015-04-08T18:51:27Z</dcterms:created>
  <dcterms:modified xsi:type="dcterms:W3CDTF">2015-04-21T21:21:03Z</dcterms:modified>
</cp:coreProperties>
</file>