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style1.xml" ContentType="application/vnd.ms-office.chartstyle+xml"/>
  <Override PartName="/xl/charts/colors1.xml" ContentType="application/vnd.ms-office.chartcolorstyle+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5516"/>
  <workbookPr checkCompatibility="1" autoCompressPictures="0"/>
  <bookViews>
    <workbookView xWindow="0" yWindow="0" windowWidth="25600" windowHeight="15460" tabRatio="868" firstSheet="6" activeTab="6"/>
  </bookViews>
  <sheets>
    <sheet name="C3a Breaches-orng" sheetId="6" state="hidden" r:id="rId1"/>
    <sheet name="C4a Breakdown" sheetId="8" state="hidden" r:id="rId2"/>
    <sheet name="Data 1" sheetId="1" state="hidden" r:id="rId3"/>
    <sheet name="Data 2" sheetId="9" state="hidden" r:id="rId4"/>
    <sheet name="Definitions" sheetId="11" state="hidden" r:id="rId5"/>
    <sheet name="Agencies" sheetId="13" state="hidden" r:id="rId6"/>
    <sheet name="Data1" sheetId="14" r:id="rId7"/>
    <sheet name="ISI by Category" sheetId="5" state="hidden" r:id="rId8"/>
    <sheet name="Data2" sheetId="17" r:id="rId9"/>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8" i="14" l="1"/>
  <c r="N3" i="13"/>
  <c r="N6" i="13"/>
  <c r="N9" i="13"/>
  <c r="N12" i="13"/>
  <c r="N2" i="13"/>
  <c r="N5" i="13"/>
  <c r="N8" i="13"/>
  <c r="N11" i="13"/>
  <c r="N14" i="13"/>
  <c r="N15" i="13"/>
  <c r="N17" i="13"/>
  <c r="N18" i="13"/>
  <c r="N20" i="13"/>
  <c r="N21" i="13"/>
  <c r="N23" i="13"/>
  <c r="N24" i="13"/>
  <c r="N26" i="13"/>
  <c r="N27" i="13"/>
  <c r="N29" i="13"/>
  <c r="N30" i="13"/>
  <c r="N32" i="13"/>
  <c r="N33" i="13"/>
  <c r="N35" i="13"/>
  <c r="N36" i="13"/>
  <c r="N38" i="13"/>
  <c r="N39" i="13"/>
  <c r="N41" i="13"/>
  <c r="N42" i="13"/>
  <c r="N44" i="13"/>
  <c r="N45" i="13"/>
  <c r="N47" i="13"/>
  <c r="N48" i="13"/>
  <c r="N50" i="13"/>
  <c r="N51" i="13"/>
  <c r="N53" i="13"/>
  <c r="N54" i="13"/>
  <c r="N56" i="13"/>
  <c r="N57" i="13"/>
  <c r="N59" i="13"/>
  <c r="N60" i="13"/>
  <c r="N62" i="13"/>
  <c r="N63" i="13"/>
  <c r="N65" i="13"/>
  <c r="N66" i="13"/>
  <c r="N68" i="13"/>
  <c r="N69" i="13"/>
  <c r="N71" i="13"/>
  <c r="N72" i="13"/>
  <c r="O3" i="13"/>
  <c r="C28" i="9"/>
  <c r="R26" i="1"/>
  <c r="R25" i="1"/>
  <c r="R23" i="1"/>
  <c r="R22" i="1"/>
  <c r="L14" i="1"/>
  <c r="L9" i="1"/>
  <c r="L10" i="1"/>
  <c r="L11" i="1"/>
  <c r="L12" i="1"/>
  <c r="L13" i="1"/>
  <c r="L16" i="1"/>
  <c r="M14" i="1"/>
  <c r="M9" i="1"/>
  <c r="M10" i="1"/>
  <c r="M11" i="1"/>
  <c r="M12" i="1"/>
  <c r="M13" i="1"/>
  <c r="M16" i="1"/>
  <c r="N6" i="1"/>
  <c r="N7" i="1"/>
  <c r="N8" i="1"/>
  <c r="N9" i="1"/>
  <c r="N10" i="1"/>
  <c r="N11" i="1"/>
  <c r="N12" i="1"/>
  <c r="O9" i="1"/>
  <c r="P13" i="1"/>
  <c r="I15" i="1"/>
  <c r="F6" i="1"/>
  <c r="F7" i="1"/>
  <c r="F8" i="1"/>
  <c r="F9" i="1"/>
  <c r="F10" i="1"/>
  <c r="F11" i="1"/>
  <c r="F12" i="1"/>
  <c r="F13" i="1"/>
  <c r="F15" i="1"/>
  <c r="P9" i="1"/>
  <c r="P10" i="1"/>
  <c r="P11" i="1"/>
  <c r="P12" i="1"/>
  <c r="F16" i="1"/>
  <c r="H7" i="1"/>
  <c r="H8" i="1"/>
  <c r="H9" i="1"/>
  <c r="H10" i="1"/>
  <c r="H11" i="1"/>
  <c r="H12" i="1"/>
  <c r="H13" i="1"/>
  <c r="H6" i="1"/>
</calcChain>
</file>

<file path=xl/sharedStrings.xml><?xml version="1.0" encoding="utf-8"?>
<sst xmlns="http://schemas.openxmlformats.org/spreadsheetml/2006/main" count="285" uniqueCount="92">
  <si>
    <t>FY 06</t>
  </si>
  <si>
    <t>FY 07</t>
  </si>
  <si>
    <t>FY 08</t>
  </si>
  <si>
    <t>FY 09</t>
  </si>
  <si>
    <t>FY 11</t>
  </si>
  <si>
    <t>FY 12</t>
  </si>
  <si>
    <t>Source</t>
  </si>
  <si>
    <t>Total information security incidents</t>
  </si>
  <si>
    <t>ISIs involving personally identifiable information</t>
  </si>
  <si>
    <t>CPI</t>
  </si>
  <si>
    <t>FIMSA Spending nominal</t>
  </si>
  <si>
    <t>2013 CPI</t>
  </si>
  <si>
    <t>Federal IT Spending nominal</t>
  </si>
  <si>
    <t>Federal IT Spending real 2013</t>
  </si>
  <si>
    <t>FISMA Spending real 2013</t>
  </si>
  <si>
    <t>Denial of service</t>
  </si>
  <si>
    <t>Unauthorized access</t>
  </si>
  <si>
    <t>Improper usage</t>
  </si>
  <si>
    <t>Phishing</t>
  </si>
  <si>
    <t>Suspicious network activity</t>
  </si>
  <si>
    <t>Social engineering</t>
  </si>
  <si>
    <t>Other</t>
  </si>
  <si>
    <t>Equipment</t>
  </si>
  <si>
    <t>Malicious code (malware)</t>
  </si>
  <si>
    <t>Policy violation</t>
  </si>
  <si>
    <t>Noncyber</t>
  </si>
  <si>
    <t>Other information security incidents</t>
  </si>
  <si>
    <t>Others portion</t>
  </si>
  <si>
    <t>Personals portion</t>
  </si>
  <si>
    <t>FY 10*</t>
  </si>
  <si>
    <t>FY 13*</t>
  </si>
  <si>
    <t>FY 14</t>
  </si>
  <si>
    <t>Source: spending (FY06-FY13)</t>
  </si>
  <si>
    <t>Source: breaches (FY06-FY13)</t>
  </si>
  <si>
    <t>Source: spending  and breaches FY14</t>
  </si>
  <si>
    <t>DoS</t>
  </si>
  <si>
    <t>Unauthorized Access</t>
  </si>
  <si>
    <t>Improper Usage</t>
  </si>
  <si>
    <t>Suspicious Network Activity</t>
  </si>
  <si>
    <t>Social Engineering</t>
  </si>
  <si>
    <t>Malware</t>
  </si>
  <si>
    <t>Policy Violation</t>
  </si>
  <si>
    <t>Non-Cyber</t>
  </si>
  <si>
    <t>FY 13</t>
  </si>
  <si>
    <t>CFO</t>
  </si>
  <si>
    <t>Non-CFO</t>
  </si>
  <si>
    <t>Total</t>
  </si>
  <si>
    <t>This category is primarily utilized for incident reports and notifications created from EINSTEIN data analyzed by US-CERT.</t>
  </si>
  <si>
    <t>Includes several low-frequency types of incident reports, such as unconfirmed third-party notifications, failed brute force attempts, port scans, or reported incidents where the cause is unknown.</t>
  </si>
  <si>
    <t>Used for filing all reports of PII spillages or possible mishandling of PII which involve hard copies or printed material as opposed to digital records</t>
  </si>
  <si>
    <t>Used for all successful executions or installations of malicious software which are not immediately quarantined and cleaned by preventative measures such as antivirus tools.</t>
  </si>
  <si>
    <t xml:space="preserve">A set of social engineering, phishing is an attempt by an individual or group to solicit personal information from unsuspecting users by employing social engineering techniques, typically via emails containing links to fraudulent websites. </t>
  </si>
  <si>
    <t>A set of unauthorized access, social engineering is used to categorize fraudulent web sites and other attempts to entice users to provide sensitive information or download malicious code.</t>
  </si>
  <si>
    <t>A set of unauthorized access, equipment violations are used for all incidents involving lost, stolen or confiscated equipment, including mobile devices, laptops, backup disks or removable media.</t>
  </si>
  <si>
    <t>A subcategory of improper usage, unauthorized access occurs when an individual gains logical or physical access without permission to a Federal agency network, system, application, data or other resource.</t>
  </si>
  <si>
    <t>A subcategory of improper usage, policy violations are incidents of mishandling data in storage or transit, such as digital personally identifiable information (PII) records or procurement of sensitive information found unsecured or PII being emailed without proper encryption.</t>
  </si>
  <si>
    <t>Any incident where a user violates acceptable computing policies or rules of behavior. These include incidents like the spillage of information from one classification level to another.</t>
  </si>
  <si>
    <t>This category is used for all successful DoS attacks, such as a flood of traffic which renders a web server unavailable to legitimate users.</t>
  </si>
  <si>
    <t>Denial of Service (DoS)</t>
  </si>
  <si>
    <t>#</t>
  </si>
  <si>
    <t>Definition</t>
  </si>
  <si>
    <t>Category</t>
  </si>
  <si>
    <t>FY 2013</t>
  </si>
  <si>
    <t>FY 2014</t>
  </si>
  <si>
    <t>HHS</t>
  </si>
  <si>
    <t>Ag</t>
  </si>
  <si>
    <t>Comm</t>
  </si>
  <si>
    <t>DOD</t>
  </si>
  <si>
    <t>Ed</t>
  </si>
  <si>
    <t>DOE</t>
  </si>
  <si>
    <t>HUD</t>
  </si>
  <si>
    <t>Int</t>
  </si>
  <si>
    <t>DOJ</t>
  </si>
  <si>
    <t>Labor</t>
  </si>
  <si>
    <t>Treas</t>
  </si>
  <si>
    <t>DOT</t>
  </si>
  <si>
    <t>VA</t>
  </si>
  <si>
    <t>EPA</t>
  </si>
  <si>
    <t>GSA</t>
  </si>
  <si>
    <t>NASA</t>
  </si>
  <si>
    <t>NSF</t>
  </si>
  <si>
    <t>OPM</t>
  </si>
  <si>
    <t>SBA</t>
  </si>
  <si>
    <t>SSA</t>
  </si>
  <si>
    <t>USAID</t>
  </si>
  <si>
    <t>NRC</t>
  </si>
  <si>
    <t>State</t>
  </si>
  <si>
    <t>DHS</t>
  </si>
  <si>
    <t>Prevent Malicious Cyber Activity</t>
  </si>
  <si>
    <t>Detect, Analyze, and Mitigate Intrusions</t>
  </si>
  <si>
    <t>Shaping Cybersecurity Environment</t>
  </si>
  <si>
    <t>Non-cyber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</si>
</sst>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_);[Red]\(&quot;$&quot;#,##0\)"/>
    <numFmt numFmtId="165" formatCode="&quot;$&quot;#,##0.00_);[Red]\(&quot;$&quot;#,##0.00\)"/>
    <numFmt numFmtId="166" formatCode="&quot;$&quot;#,##0.0"/>
  </numFmts>
  <fonts count="11" x14ac:knownFonts="1">
    <font>
      <sz val="11"/>
      <color theme="1"/>
      <name val="Calibri"/>
      <family val="2"/>
      <scheme val="minor"/>
    </font>
    <font>
      <u/>
      <sz val="11"/>
      <color theme="10"/>
      <name val="Calibri"/>
      <family val="2"/>
      <scheme val="minor"/>
    </font>
    <font>
      <sz val="11"/>
      <color theme="1"/>
      <name val="Calibri"/>
      <family val="2"/>
      <scheme val="minor"/>
    </font>
    <font>
      <sz val="18"/>
      <color theme="1"/>
      <name val="Gotham Narrow Black"/>
      <family val="3"/>
    </font>
    <font>
      <b/>
      <sz val="12"/>
      <color theme="1"/>
      <name val="Gotham Narrow Light"/>
      <family val="3"/>
    </font>
    <font>
      <sz val="12"/>
      <color theme="1"/>
      <name val="Gotham Narrow Light"/>
      <family val="3"/>
    </font>
    <font>
      <sz val="12"/>
      <color theme="0"/>
      <name val="Gotham Narrow Light"/>
      <family val="3"/>
    </font>
    <font>
      <sz val="12"/>
      <name val="Gotham Narrow Light"/>
      <family val="3"/>
    </font>
    <font>
      <b/>
      <sz val="11"/>
      <color theme="1"/>
      <name val="Calibri"/>
      <family val="2"/>
      <scheme val="minor"/>
    </font>
    <font>
      <u/>
      <sz val="11"/>
      <color theme="11"/>
      <name val="Calibri"/>
      <family val="2"/>
      <scheme val="minor"/>
    </font>
    <font>
      <sz val="8"/>
      <name val="Calibri"/>
      <family val="2"/>
      <scheme val="minor"/>
    </font>
  </fonts>
  <fills count="12">
    <fill>
      <patternFill patternType="none"/>
    </fill>
    <fill>
      <patternFill patternType="gray125"/>
    </fill>
    <fill>
      <patternFill patternType="solid">
        <fgColor rgb="FFC7B8CE"/>
        <bgColor indexed="64"/>
      </patternFill>
    </fill>
    <fill>
      <patternFill patternType="solid">
        <fgColor rgb="FF9ACF89"/>
        <bgColor indexed="64"/>
      </patternFill>
    </fill>
    <fill>
      <patternFill patternType="solid">
        <fgColor rgb="FFFF9F36"/>
        <bgColor indexed="64"/>
      </patternFill>
    </fill>
    <fill>
      <patternFill patternType="solid">
        <fgColor rgb="FF75C044"/>
        <bgColor indexed="64"/>
      </patternFill>
    </fill>
    <fill>
      <patternFill patternType="solid">
        <fgColor rgb="FF17C7D2"/>
        <bgColor indexed="64"/>
      </patternFill>
    </fill>
    <fill>
      <patternFill patternType="solid">
        <fgColor rgb="FFADE9E9"/>
        <bgColor indexed="64"/>
      </patternFill>
    </fill>
    <fill>
      <patternFill patternType="solid">
        <fgColor rgb="FFFBEB31"/>
        <bgColor indexed="64"/>
      </patternFill>
    </fill>
    <fill>
      <patternFill patternType="solid">
        <fgColor rgb="FFFF9371"/>
        <bgColor indexed="64"/>
      </patternFill>
    </fill>
    <fill>
      <patternFill patternType="solid">
        <fgColor rgb="FF477257"/>
        <bgColor indexed="64"/>
      </patternFill>
    </fill>
    <fill>
      <patternFill patternType="solid">
        <fgColor rgb="FF45B97C"/>
        <bgColor indexed="64"/>
      </patternFill>
    </fill>
  </fills>
  <borders count="8">
    <border>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bottom/>
      <diagonal/>
    </border>
    <border>
      <left/>
      <right/>
      <top style="thin">
        <color auto="1"/>
      </top>
      <bottom style="thin">
        <color auto="1"/>
      </bottom>
      <diagonal/>
    </border>
  </borders>
  <cellStyleXfs count="13">
    <xf numFmtId="0" fontId="0" fillId="0" borderId="0"/>
    <xf numFmtId="0" fontId="1" fillId="0" borderId="0" applyNumberFormat="0" applyFill="0" applyBorder="0" applyAlignment="0" applyProtection="0"/>
    <xf numFmtId="9" fontId="2"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44">
    <xf numFmtId="0" fontId="0" fillId="0" borderId="0" xfId="0"/>
    <xf numFmtId="165" fontId="0" fillId="0" borderId="0" xfId="0" applyNumberFormat="1"/>
    <xf numFmtId="164" fontId="0" fillId="0" borderId="0" xfId="0" applyNumberFormat="1"/>
    <xf numFmtId="0" fontId="1" fillId="0" borderId="0" xfId="1"/>
    <xf numFmtId="0" fontId="0" fillId="0" borderId="0" xfId="0" applyAlignment="1"/>
    <xf numFmtId="166" fontId="0" fillId="0" borderId="0" xfId="0" applyNumberFormat="1"/>
    <xf numFmtId="10" fontId="0" fillId="0" borderId="0" xfId="0" applyNumberFormat="1"/>
    <xf numFmtId="9" fontId="0" fillId="0" borderId="0" xfId="0" applyNumberFormat="1"/>
    <xf numFmtId="9" fontId="0" fillId="0" borderId="0" xfId="2" applyFont="1"/>
    <xf numFmtId="3" fontId="0" fillId="0" borderId="0" xfId="0" applyNumberFormat="1"/>
    <xf numFmtId="0" fontId="0" fillId="0" borderId="0" xfId="0" applyAlignment="1">
      <alignment horizontal="center" vertical="center"/>
    </xf>
    <xf numFmtId="0" fontId="0" fillId="0" borderId="0" xfId="0" applyAlignment="1">
      <alignment horizontal="center" vertical="center"/>
    </xf>
    <xf numFmtId="0" fontId="3" fillId="0" borderId="0" xfId="0" applyFont="1"/>
    <xf numFmtId="0" fontId="3" fillId="0" borderId="0" xfId="0" applyFont="1" applyBorder="1"/>
    <xf numFmtId="0" fontId="4" fillId="2" borderId="7" xfId="0" applyFont="1" applyFill="1" applyBorder="1" applyAlignment="1">
      <alignment vertical="center"/>
    </xf>
    <xf numFmtId="3" fontId="4" fillId="2" borderId="3" xfId="0" applyNumberFormat="1" applyFont="1" applyFill="1" applyBorder="1" applyAlignment="1">
      <alignment horizontal="center" vertical="center"/>
    </xf>
    <xf numFmtId="0" fontId="5" fillId="0" borderId="4" xfId="0" applyFont="1" applyBorder="1" applyAlignment="1">
      <alignment vertical="center" wrapText="1"/>
    </xf>
    <xf numFmtId="3" fontId="5" fillId="0" borderId="3" xfId="0" applyNumberFormat="1" applyFont="1" applyBorder="1" applyAlignment="1">
      <alignment horizontal="center" vertical="center"/>
    </xf>
    <xf numFmtId="0" fontId="5" fillId="0" borderId="6" xfId="0" applyFont="1" applyBorder="1" applyAlignment="1">
      <alignment vertical="center" wrapText="1"/>
    </xf>
    <xf numFmtId="3" fontId="5" fillId="7" borderId="5" xfId="0" applyNumberFormat="1" applyFont="1" applyFill="1" applyBorder="1" applyAlignment="1">
      <alignment horizontal="center" vertical="center"/>
    </xf>
    <xf numFmtId="3" fontId="5" fillId="6" borderId="3" xfId="0" applyNumberFormat="1" applyFont="1" applyFill="1" applyBorder="1" applyAlignment="1">
      <alignment horizontal="center" vertical="center"/>
    </xf>
    <xf numFmtId="3" fontId="6" fillId="10" borderId="3" xfId="0" applyNumberFormat="1" applyFont="1" applyFill="1" applyBorder="1" applyAlignment="1">
      <alignment horizontal="center" vertical="center"/>
    </xf>
    <xf numFmtId="3" fontId="7" fillId="5" borderId="3" xfId="0" applyNumberFormat="1" applyFont="1" applyFill="1" applyBorder="1" applyAlignment="1">
      <alignment horizontal="center" vertical="center"/>
    </xf>
    <xf numFmtId="0" fontId="5" fillId="0" borderId="2" xfId="0" applyFont="1" applyBorder="1" applyAlignment="1">
      <alignment vertical="center" wrapText="1"/>
    </xf>
    <xf numFmtId="3" fontId="7" fillId="4" borderId="1" xfId="0" applyNumberFormat="1" applyFont="1" applyFill="1" applyBorder="1" applyAlignment="1">
      <alignment horizontal="center" vertical="center"/>
    </xf>
    <xf numFmtId="0" fontId="5" fillId="0" borderId="0" xfId="0" applyFont="1" applyAlignment="1">
      <alignment vertical="center"/>
    </xf>
    <xf numFmtId="3" fontId="5" fillId="0" borderId="0" xfId="0" applyNumberFormat="1" applyFont="1" applyAlignment="1">
      <alignment horizontal="center" vertical="center"/>
    </xf>
    <xf numFmtId="0" fontId="4" fillId="2" borderId="3" xfId="0" applyFont="1" applyFill="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7" fillId="0" borderId="3" xfId="0" applyFont="1" applyBorder="1" applyAlignment="1">
      <alignment vertical="center" wrapText="1"/>
    </xf>
    <xf numFmtId="0" fontId="7" fillId="0" borderId="1" xfId="0" applyFont="1" applyBorder="1" applyAlignment="1">
      <alignment vertical="center" wrapText="1"/>
    </xf>
    <xf numFmtId="0" fontId="5" fillId="0" borderId="0" xfId="0" applyFont="1" applyAlignment="1">
      <alignment vertical="center" wrapText="1"/>
    </xf>
    <xf numFmtId="3" fontId="5" fillId="9" borderId="3" xfId="0" applyNumberFormat="1" applyFont="1" applyFill="1" applyBorder="1" applyAlignment="1">
      <alignment horizontal="center" vertical="center"/>
    </xf>
    <xf numFmtId="3" fontId="5" fillId="11" borderId="3" xfId="0" applyNumberFormat="1" applyFont="1" applyFill="1" applyBorder="1" applyAlignment="1">
      <alignment horizontal="center" vertical="center"/>
    </xf>
    <xf numFmtId="3" fontId="5" fillId="8" borderId="3" xfId="0" applyNumberFormat="1" applyFont="1" applyFill="1" applyBorder="1" applyAlignment="1">
      <alignment horizontal="center" vertical="center"/>
    </xf>
    <xf numFmtId="3" fontId="5" fillId="3" borderId="3" xfId="0" applyNumberFormat="1" applyFont="1" applyFill="1" applyBorder="1" applyAlignment="1">
      <alignment horizontal="center" vertical="center"/>
    </xf>
    <xf numFmtId="3" fontId="5" fillId="7" borderId="3" xfId="0" applyNumberFormat="1" applyFont="1" applyFill="1" applyBorder="1" applyAlignment="1">
      <alignment horizontal="center" vertical="center"/>
    </xf>
    <xf numFmtId="0" fontId="8" fillId="0" borderId="0" xfId="0" applyFont="1"/>
    <xf numFmtId="0" fontId="8" fillId="0" borderId="0" xfId="0" applyFont="1" applyAlignment="1">
      <alignment horizontal="center" vertical="center" wrapText="1"/>
    </xf>
    <xf numFmtId="0" fontId="8" fillId="0" borderId="0" xfId="0" applyFont="1" applyAlignment="1">
      <alignment horizontal="center" vertical="center"/>
    </xf>
    <xf numFmtId="3" fontId="8" fillId="0" borderId="0" xfId="0" applyNumberFormat="1" applyFont="1" applyAlignment="1">
      <alignment horizontal="center" vertical="center" wrapText="1"/>
    </xf>
    <xf numFmtId="3" fontId="0" fillId="0" borderId="0" xfId="0" applyNumberFormat="1" applyAlignment="1">
      <alignment horizontal="right" vertical="center"/>
    </xf>
    <xf numFmtId="0" fontId="0" fillId="0" borderId="0" xfId="0" applyAlignment="1">
      <alignment horizontal="center" vertical="center"/>
    </xf>
  </cellXfs>
  <cellStyles count="13">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Hyperlink" xfId="1" builtinId="8"/>
    <cellStyle name="Normal" xfId="0" builtinId="0"/>
    <cellStyle name="Percent" xfId="2" builtinId="5"/>
  </cellStyles>
  <dxfs count="0"/>
  <tableStyles count="0" defaultTableStyle="TableStyleMedium2" defaultPivotStyle="PivotStyleLight16"/>
  <colors>
    <mruColors>
      <color rgb="FFFECB64"/>
      <color rgb="FF9ACFC3"/>
      <color rgb="FF93999E"/>
      <color rgb="FF14A1AC"/>
      <color rgb="FF45B97C"/>
      <color rgb="FF75C044"/>
      <color rgb="FF9ACF89"/>
      <color rgb="FF993366"/>
      <color rgb="FFE19371"/>
      <color rgb="FF0081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3" Type="http://schemas.openxmlformats.org/officeDocument/2006/relationships/calcChain" Target="calcChain.xml"/><Relationship Id="rId1" Type="http://schemas.openxmlformats.org/officeDocument/2006/relationships/chartsheet" Target="chartsheets/sheet1.xml"/><Relationship Id="rId2" Type="http://schemas.openxmlformats.org/officeDocument/2006/relationships/chartsheet" Target="chartsheets/sheet2.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 Id="rId2" Type="http://schemas.microsoft.com/office/2011/relationships/chartStyle" Target="style1.xml"/><Relationship Id="rId3" Type="http://schemas.microsoft.com/office/2011/relationships/chartColorStyle" Target="colors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rot="0" vert="horz"/>
          <a:lstStyle/>
          <a:p>
            <a:pPr>
              <a:defRPr sz="2200" b="0"/>
            </a:pPr>
            <a:r>
              <a:rPr lang="en-US" sz="2200" b="0"/>
              <a:t>Share</a:t>
            </a:r>
            <a:r>
              <a:rPr lang="en-US" sz="2200" b="0" baseline="0"/>
              <a:t> of Reported </a:t>
            </a:r>
            <a:r>
              <a:rPr lang="en-US" sz="2200" b="0"/>
              <a:t>Information Security Incidents </a:t>
            </a:r>
          </a:p>
          <a:p>
            <a:pPr>
              <a:defRPr sz="2200" b="0"/>
            </a:pPr>
            <a:r>
              <a:rPr lang="en-US" sz="2200" b="0"/>
              <a:t>Involving</a:t>
            </a:r>
            <a:r>
              <a:rPr lang="en-US" sz="2200" b="0" baseline="0"/>
              <a:t> Personal Information</a:t>
            </a:r>
            <a:endParaRPr lang="en-US" sz="2200" b="0"/>
          </a:p>
        </c:rich>
      </c:tx>
      <c:layout>
        <c:manualLayout>
          <c:xMode val="edge"/>
          <c:yMode val="edge"/>
          <c:x val="0.195579990899893"/>
          <c:y val="0.0201993929994857"/>
        </c:manualLayout>
      </c:layout>
      <c:overlay val="0"/>
      <c:spPr>
        <a:noFill/>
        <a:ln>
          <a:noFill/>
        </a:ln>
        <a:effectLst/>
      </c:spPr>
    </c:title>
    <c:autoTitleDeleted val="0"/>
    <c:plotArea>
      <c:layout>
        <c:manualLayout>
          <c:layoutTarget val="inner"/>
          <c:xMode val="edge"/>
          <c:yMode val="edge"/>
          <c:x val="0.101925588662454"/>
          <c:y val="0.224298262104076"/>
          <c:w val="0.535513462394368"/>
          <c:h val="0.571042252068368"/>
        </c:manualLayout>
      </c:layout>
      <c:barChart>
        <c:barDir val="col"/>
        <c:grouping val="stacked"/>
        <c:varyColors val="0"/>
        <c:ser>
          <c:idx val="0"/>
          <c:order val="0"/>
          <c:tx>
            <c:strRef>
              <c:f>'Data 1'!$C$5</c:f>
              <c:strCache>
                <c:ptCount val="1"/>
                <c:pt idx="0">
                  <c:v>FIMSA Spending nominal</c:v>
                </c:pt>
              </c:strCache>
            </c:strRef>
          </c:tx>
          <c:spPr>
            <a:solidFill>
              <a:schemeClr val="accent1"/>
            </a:solidFill>
            <a:ln>
              <a:noFill/>
            </a:ln>
            <a:effectLst/>
          </c:spPr>
          <c:invertIfNegative val="0"/>
          <c:val>
            <c:numRef>
              <c:f>'Data 1'!$C$6:$C$13</c:f>
            </c:numRef>
          </c:val>
          <c:extLst>
            <c:ext xmlns:c15="http://schemas.microsoft.com/office/drawing/2012/chart" uri="{02D57815-91ED-43cb-92C2-25804820EDAC}">
              <c15:filteredCategoryTitle>
                <c15:cat>
                  <c:strRef>
                    <c:extLst>
                      <c:ext uri="{02D57815-91ED-43cb-92C2-25804820EDAC}">
                        <c15:formulaRef>
                          <c15:sqref>Data!#REF!</c15:sqref>
                        </c15:formulaRef>
                      </c:ext>
                    </c:extLst>
                    <c:strCache>
                      <c:ptCount val="5"/>
                      <c:pt idx="0">
                        <c:v>FY 09</c:v>
                      </c:pt>
                      <c:pt idx="1">
                        <c:v>FY 10</c:v>
                      </c:pt>
                      <c:pt idx="2">
                        <c:v>FY 11</c:v>
                      </c:pt>
                      <c:pt idx="3">
                        <c:v>FY 12</c:v>
                      </c:pt>
                      <c:pt idx="4">
                        <c:v>FY 13</c:v>
                      </c:pt>
                    </c:strCache>
                  </c:strRef>
                </c15:cat>
              </c15:filteredCategoryTitle>
            </c:ext>
          </c:extLst>
        </c:ser>
        <c:ser>
          <c:idx val="1"/>
          <c:order val="1"/>
          <c:tx>
            <c:strRef>
              <c:f>'Data 1'!$D$5</c:f>
              <c:strCache>
                <c:ptCount val="1"/>
                <c:pt idx="0">
                  <c:v>CPI</c:v>
                </c:pt>
              </c:strCache>
            </c:strRef>
          </c:tx>
          <c:spPr>
            <a:solidFill>
              <a:schemeClr val="accent2"/>
            </a:solidFill>
            <a:ln>
              <a:noFill/>
            </a:ln>
            <a:effectLst/>
          </c:spPr>
          <c:invertIfNegative val="0"/>
          <c:val>
            <c:numRef>
              <c:f>'Data 1'!$D$6:$D$13</c:f>
            </c:numRef>
          </c:val>
          <c:extLst>
            <c:ext xmlns:c15="http://schemas.microsoft.com/office/drawing/2012/chart" uri="{02D57815-91ED-43cb-92C2-25804820EDAC}">
              <c15:filteredCategoryTitle>
                <c15:cat>
                  <c:strRef>
                    <c:extLst>
                      <c:ext uri="{02D57815-91ED-43cb-92C2-25804820EDAC}">
                        <c15:formulaRef>
                          <c15:sqref>Data!#REF!</c15:sqref>
                        </c15:formulaRef>
                      </c:ext>
                    </c:extLst>
                    <c:strCache>
                      <c:ptCount val="5"/>
                      <c:pt idx="0">
                        <c:v>FY 09</c:v>
                      </c:pt>
                      <c:pt idx="1">
                        <c:v>FY 10</c:v>
                      </c:pt>
                      <c:pt idx="2">
                        <c:v>FY 11</c:v>
                      </c:pt>
                      <c:pt idx="3">
                        <c:v>FY 12</c:v>
                      </c:pt>
                      <c:pt idx="4">
                        <c:v>FY 13</c:v>
                      </c:pt>
                    </c:strCache>
                  </c:strRef>
                </c15:cat>
              </c15:filteredCategoryTitle>
            </c:ext>
          </c:extLst>
        </c:ser>
        <c:ser>
          <c:idx val="2"/>
          <c:order val="2"/>
          <c:tx>
            <c:strRef>
              <c:f>'Data 1'!$E$5</c:f>
              <c:strCache>
                <c:ptCount val="1"/>
                <c:pt idx="0">
                  <c:v>2013 CPI</c:v>
                </c:pt>
              </c:strCache>
            </c:strRef>
          </c:tx>
          <c:spPr>
            <a:solidFill>
              <a:schemeClr val="accent3"/>
            </a:solidFill>
            <a:ln>
              <a:noFill/>
            </a:ln>
            <a:effectLst/>
          </c:spPr>
          <c:invertIfNegative val="0"/>
          <c:val>
            <c:numRef>
              <c:f>'Data 1'!$E$6:$E$13</c:f>
            </c:numRef>
          </c:val>
          <c:extLst>
            <c:ext xmlns:c15="http://schemas.microsoft.com/office/drawing/2012/chart" uri="{02D57815-91ED-43cb-92C2-25804820EDAC}">
              <c15:filteredCategoryTitle>
                <c15:cat>
                  <c:strRef>
                    <c:extLst>
                      <c:ext uri="{02D57815-91ED-43cb-92C2-25804820EDAC}">
                        <c15:formulaRef>
                          <c15:sqref>Data!#REF!</c15:sqref>
                        </c15:formulaRef>
                      </c:ext>
                    </c:extLst>
                    <c:strCache>
                      <c:ptCount val="5"/>
                      <c:pt idx="0">
                        <c:v>FY 09</c:v>
                      </c:pt>
                      <c:pt idx="1">
                        <c:v>FY 10</c:v>
                      </c:pt>
                      <c:pt idx="2">
                        <c:v>FY 11</c:v>
                      </c:pt>
                      <c:pt idx="3">
                        <c:v>FY 12</c:v>
                      </c:pt>
                      <c:pt idx="4">
                        <c:v>FY 13</c:v>
                      </c:pt>
                    </c:strCache>
                  </c:strRef>
                </c15:cat>
              </c15:filteredCategoryTitle>
            </c:ext>
          </c:extLst>
        </c:ser>
        <c:ser>
          <c:idx val="4"/>
          <c:order val="3"/>
          <c:tx>
            <c:strRef>
              <c:f>'Data 1'!$G$5</c:f>
              <c:strCache>
                <c:ptCount val="1"/>
                <c:pt idx="0">
                  <c:v>Federal IT Spending nominal</c:v>
                </c:pt>
              </c:strCache>
            </c:strRef>
          </c:tx>
          <c:spPr>
            <a:solidFill>
              <a:schemeClr val="accent5"/>
            </a:solidFill>
            <a:ln>
              <a:noFill/>
            </a:ln>
            <a:effectLst/>
          </c:spPr>
          <c:invertIfNegative val="0"/>
          <c:val>
            <c:numRef>
              <c:f>'Data 1'!$G$6:$G$13</c:f>
            </c:numRef>
          </c:val>
          <c:extLst>
            <c:ext xmlns:c15="http://schemas.microsoft.com/office/drawing/2012/chart" uri="{02D57815-91ED-43cb-92C2-25804820EDAC}">
              <c15:filteredCategoryTitle>
                <c15:cat>
                  <c:strRef>
                    <c:extLst>
                      <c:ext uri="{02D57815-91ED-43cb-92C2-25804820EDAC}">
                        <c15:formulaRef>
                          <c15:sqref>Data!#REF!</c15:sqref>
                        </c15:formulaRef>
                      </c:ext>
                    </c:extLst>
                    <c:strCache>
                      <c:ptCount val="5"/>
                      <c:pt idx="0">
                        <c:v>FY 09</c:v>
                      </c:pt>
                      <c:pt idx="1">
                        <c:v>FY 10</c:v>
                      </c:pt>
                      <c:pt idx="2">
                        <c:v>FY 11</c:v>
                      </c:pt>
                      <c:pt idx="3">
                        <c:v>FY 12</c:v>
                      </c:pt>
                      <c:pt idx="4">
                        <c:v>FY 13</c:v>
                      </c:pt>
                    </c:strCache>
                  </c:strRef>
                </c15:cat>
              </c15:filteredCategoryTitle>
            </c:ext>
          </c:extLst>
        </c:ser>
        <c:ser>
          <c:idx val="7"/>
          <c:order val="4"/>
          <c:tx>
            <c:v>Incidents involving personal information</c:v>
          </c:tx>
          <c:spPr>
            <a:solidFill>
              <a:srgbClr val="FF6C2C"/>
            </a:solidFill>
            <a:ln>
              <a:noFill/>
            </a:ln>
            <a:effectLst/>
          </c:spPr>
          <c:invertIfNegative val="0"/>
          <c:dLbls>
            <c:numFmt formatCode="#,##0" sourceLinked="0"/>
            <c:spPr>
              <a:noFill/>
              <a:ln>
                <a:noFill/>
              </a:ln>
              <a:effectLst/>
            </c:spPr>
            <c:txPr>
              <a:bodyPr rot="0" vert="horz"/>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'Data 1'!$K$9:$K$13</c:f>
              <c:numCache>
                <c:formatCode>General</c:formatCode>
                <c:ptCount val="5"/>
                <c:pt idx="0">
                  <c:v>10481.0</c:v>
                </c:pt>
                <c:pt idx="1">
                  <c:v>13028.0</c:v>
                </c:pt>
                <c:pt idx="2">
                  <c:v>15584.0</c:v>
                </c:pt>
                <c:pt idx="3">
                  <c:v>22156.0</c:v>
                </c:pt>
                <c:pt idx="4">
                  <c:v>25566.0</c:v>
                </c:pt>
              </c:numCache>
              <c:extLst xmlns:c15="http://schemas.microsoft.com/office/drawing/2012/chart"/>
            </c:numRef>
          </c:val>
          <c:extLst>
            <c:ext xmlns:c15="http://schemas.microsoft.com/office/drawing/2012/chart" uri="{02D57815-91ED-43cb-92C2-25804820EDAC}">
              <c15:filteredCategoryTitle>
                <c15:cat>
                  <c:strRef>
                    <c:extLst>
                      <c:ext uri="{02D57815-91ED-43cb-92C2-25804820EDAC}">
                        <c15:formulaRef>
                          <c15:sqref>Data!#REF!</c15:sqref>
                        </c15:formulaRef>
                      </c:ext>
                    </c:extLst>
                    <c:strCache>
                      <c:ptCount val="5"/>
                      <c:pt idx="0">
                        <c:v>FY 09</c:v>
                      </c:pt>
                      <c:pt idx="1">
                        <c:v>FY 10</c:v>
                      </c:pt>
                      <c:pt idx="2">
                        <c:v>FY 11</c:v>
                      </c:pt>
                      <c:pt idx="3">
                        <c:v>FY 12</c:v>
                      </c:pt>
                      <c:pt idx="4">
                        <c:v>FY 13</c:v>
                      </c:pt>
                    </c:strCache>
                  </c:strRef>
                </c15:cat>
              </c15:filteredCategoryTitle>
            </c:ext>
          </c:extLst>
        </c:ser>
        <c:ser>
          <c:idx val="8"/>
          <c:order val="5"/>
          <c:tx>
            <c:strRef>
              <c:f>'Data 1'!$J$5</c:f>
              <c:strCache>
                <c:ptCount val="1"/>
                <c:pt idx="0">
                  <c:v>Other information security incidents</c:v>
                </c:pt>
              </c:strCache>
            </c:strRef>
          </c:tx>
          <c:spPr>
            <a:solidFill>
              <a:srgbClr val="FF9F36"/>
            </a:solidFill>
            <a:ln>
              <a:noFill/>
            </a:ln>
            <a:effectLst/>
          </c:spPr>
          <c:invertIfNegative val="0"/>
          <c:dLbls>
            <c:numFmt formatCode="#,##0" sourceLinked="0"/>
            <c:spPr>
              <a:noFill/>
              <a:ln>
                <a:noFill/>
              </a:ln>
              <a:effectLst/>
            </c:spPr>
            <c:txPr>
              <a:bodyPr rot="0" vert="horz"/>
              <a:lstStyle/>
              <a:p>
                <a:pPr>
                  <a:defRPr>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'Data 1'!$J$9:$J$13</c:f>
              <c:numCache>
                <c:formatCode>General</c:formatCode>
                <c:ptCount val="5"/>
                <c:pt idx="0">
                  <c:v>19518.0</c:v>
                </c:pt>
                <c:pt idx="1">
                  <c:v>28748.0</c:v>
                </c:pt>
                <c:pt idx="2">
                  <c:v>27270.0</c:v>
                </c:pt>
                <c:pt idx="3">
                  <c:v>26406.0</c:v>
                </c:pt>
                <c:pt idx="4">
                  <c:v>35648.0</c:v>
                </c:pt>
              </c:numCache>
            </c:numRef>
          </c:val>
          <c:extLst>
            <c:ext xmlns:c15="http://schemas.microsoft.com/office/drawing/2012/chart" uri="{02D57815-91ED-43cb-92C2-25804820EDAC}">
              <c15:filteredCategoryTitle>
                <c15:cat>
                  <c:strRef>
                    <c:extLst>
                      <c:ext uri="{02D57815-91ED-43cb-92C2-25804820EDAC}">
                        <c15:formulaRef>
                          <c15:sqref>Data!#REF!</c15:sqref>
                        </c15:formulaRef>
                      </c:ext>
                    </c:extLst>
                    <c:strCache>
                      <c:ptCount val="5"/>
                      <c:pt idx="0">
                        <c:v>FY 09</c:v>
                      </c:pt>
                      <c:pt idx="1">
                        <c:v>FY 10</c:v>
                      </c:pt>
                      <c:pt idx="2">
                        <c:v>FY 11</c:v>
                      </c:pt>
                      <c:pt idx="3">
                        <c:v>FY 12</c:v>
                      </c:pt>
                      <c:pt idx="4">
                        <c:v>FY 13</c:v>
                      </c:pt>
                    </c:strCache>
                  </c:strRef>
                </c15:cat>
              </c15:filteredCategoryTitle>
            </c:ext>
          </c:extLst>
        </c:ser>
        <c:dLbls>
          <c:showLegendKey val="0"/>
          <c:showVal val="0"/>
          <c:showCatName val="0"/>
          <c:showSerName val="0"/>
          <c:showPercent val="0"/>
          <c:showBubbleSize val="0"/>
        </c:dLbls>
        <c:gapWidth val="60"/>
        <c:overlap val="100"/>
        <c:axId val="-2042458248"/>
        <c:axId val="-2074291096"/>
        <c:extLst>
          <c:ext xmlns:c15="http://schemas.microsoft.com/office/drawing/2012/chart" uri="{02D57815-91ED-43cb-92C2-25804820EDAC}">
            <c15:filteredBarSeries>
              <c15:ser>
                <c:idx val="3"/>
                <c:order val="3"/>
                <c:tx>
                  <c:v>Total FISMA spending</c:v>
                </c:tx>
                <c:spPr>
                  <a:solidFill>
                    <a:srgbClr val="477257"/>
                  </a:solidFill>
                  <a:ln>
                    <a:noFill/>
                  </a:ln>
                  <a:effectLst/>
                </c:spPr>
                <c:invertIfNegative val="0"/>
                <c:val>
                  <c:numRef>
                    <c:extLst>
                      <c:ext uri="{02D57815-91ED-43cb-92C2-25804820EDAC}">
                        <c15:formulaRef>
                          <c15:sqref>'Data 1'!$F$6:$F$13</c15:sqref>
                        </c15:formulaRef>
                      </c:ext>
                    </c:extLst>
                    <c:numCache>
                      <c:formatCode>"$"#,##0.00_);[Red]\("$"#,##0.00\)</c:formatCode>
                      <c:ptCount val="8"/>
                      <c:pt idx="0">
                        <c:v>6355473710.317461</c:v>
                      </c:pt>
                      <c:pt idx="1">
                        <c:v>6628885126.9882603</c:v>
                      </c:pt>
                      <c:pt idx="2">
                        <c:v>6708375638.0542765</c:v>
                      </c:pt>
                      <c:pt idx="3">
                        <c:v>7383843346.3691568</c:v>
                      </c:pt>
                      <c:pt idx="4">
                        <c:v>12820027882.745716</c:v>
                      </c:pt>
                      <c:pt idx="5">
                        <c:v>13774081417.62878</c:v>
                      </c:pt>
                      <c:pt idx="6">
                        <c:v>14813854891.678354</c:v>
                      </c:pt>
                      <c:pt idx="7">
                        <c:v>10300000000</c:v>
                      </c:pt>
                    </c:numCache>
                  </c:numRef>
                </c:val>
                <c:extLst>
                  <c:ext uri="{02D57815-91ED-43cb-92C2-25804820EDAC}">
                    <c15:filteredCategoryTitle>
                      <c15:cat>
                        <c:strRef>
                          <c:extLst>
                            <c:ext uri="{02D57815-91ED-43cb-92C2-25804820EDAC}">
                              <c15:formulaRef>
                                <c15:sqref>Data!#REF!</c15:sqref>
                              </c15:formulaRef>
                            </c:ext>
                          </c:extLst>
                          <c:strCache>
                            <c:ptCount val="5"/>
                            <c:pt idx="0">
                              <c:v>FY 09</c:v>
                            </c:pt>
                            <c:pt idx="1">
                              <c:v>FY 10</c:v>
                            </c:pt>
                            <c:pt idx="2">
                              <c:v>FY 11</c:v>
                            </c:pt>
                            <c:pt idx="3">
                              <c:v>FY 12</c:v>
                            </c:pt>
                            <c:pt idx="4">
                              <c:v>FY 13</c:v>
                            </c:pt>
                          </c:strCache>
                        </c:strRef>
                      </c15:cat>
                    </c15:filteredCategoryTitle>
                  </c:ext>
                </c:extLst>
              </c15:ser>
            </c15:filteredBarSeries>
            <c15:filteredBarSeries>
              <c15:ser>
                <c:idx val="5"/>
                <c:order val="5"/>
                <c:tx>
                  <c:v>Total federal IT spending</c:v>
                </c:tx>
                <c:spPr>
                  <a:solidFill>
                    <a:srgbClr val="9ACF89"/>
                  </a:solidFill>
                  <a:ln>
                    <a:noFill/>
                  </a:ln>
                  <a:effectLst/>
                </c:spPr>
                <c:invertIfNegative val="0"/>
                <c:val>
                  <c:numRef>
                    <c:extLst xmlns:c15="http://schemas.microsoft.com/office/drawing/2012/chart">
                      <c:ext xmlns:c15="http://schemas.microsoft.com/office/drawing/2012/chart" uri="{02D57815-91ED-43cb-92C2-25804820EDAC}">
                        <c15:formulaRef>
                          <c15:sqref>'Data 1'!$H$6:$H$13</c15:sqref>
                        </c15:formulaRef>
                      </c:ext>
                    </c:extLst>
                    <c:numCache>
                      <c:formatCode>"$"#,##0.00_);[Red]\("$"#,##0.00\)</c:formatCode>
                      <c:ptCount val="8"/>
                      <c:pt idx="0">
                        <c:v>76496792658.730179</c:v>
                      </c:pt>
                      <c:pt idx="1">
                        <c:v>76625417908.576157</c:v>
                      </c:pt>
                      <c:pt idx="2">
                        <c:v>78769313943.605057</c:v>
                      </c:pt>
                      <c:pt idx="3">
                        <c:v>82633893920.396011</c:v>
                      </c:pt>
                      <c:pt idx="4">
                        <c:v>86214687511.464951</c:v>
                      </c:pt>
                      <c:pt idx="5">
                        <c:v>78709036672.164459</c:v>
                      </c:pt>
                      <c:pt idx="6">
                        <c:v>76098569649.032639</c:v>
                      </c:pt>
                      <c:pt idx="7">
                        <c:v>73200000000</c:v>
                      </c:pt>
                    </c:numCache>
                  </c:numRef>
                </c:val>
                <c:extLst xmlns:c15="http://schemas.microsoft.com/office/drawing/2012/chart">
                  <c:ext xmlns:c15="http://schemas.microsoft.com/office/drawing/2012/chart" uri="{02D57815-91ED-43cb-92C2-25804820EDAC}">
                    <c15:filteredCategoryTitle>
                      <c15:cat>
                        <c:strRef>
                          <c:extLst>
                            <c:ext uri="{02D57815-91ED-43cb-92C2-25804820EDAC}">
                              <c15:formulaRef>
                                <c15:sqref>Data!#REF!</c15:sqref>
                              </c15:formulaRef>
                            </c:ext>
                          </c:extLst>
                          <c:strCache>
                            <c:ptCount val="5"/>
                            <c:pt idx="0">
                              <c:v>FY 09</c:v>
                            </c:pt>
                            <c:pt idx="1">
                              <c:v>FY 10</c:v>
                            </c:pt>
                            <c:pt idx="2">
                              <c:v>FY 11</c:v>
                            </c:pt>
                            <c:pt idx="3">
                              <c:v>FY 12</c:v>
                            </c:pt>
                            <c:pt idx="4">
                              <c:v>FY 13</c:v>
                            </c:pt>
                          </c:strCache>
                        </c:strRef>
                      </c15:cat>
                    </c15:filteredCategoryTitle>
                  </c:ext>
                </c:extLst>
              </c15:ser>
            </c15:filteredBarSeries>
            <c15:filteredBarSeries>
              <c15:ser>
                <c:idx val="6"/>
                <c:order val="6"/>
                <c:tx>
                  <c:v>Total information security incidents</c:v>
                </c:tx>
                <c:spPr>
                  <a:solidFill>
                    <a:srgbClr val="67515C"/>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Gotham Narrow Light" pitchFamily="50" charset="0"/>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'Data 1'!$I$9:$I$13</c15:sqref>
                        </c15:formulaRef>
                      </c:ext>
                    </c:extLst>
                    <c:numCache>
                      <c:formatCode>General</c:formatCode>
                      <c:ptCount val="5"/>
                      <c:pt idx="0">
                        <c:v>29999</c:v>
                      </c:pt>
                      <c:pt idx="1">
                        <c:v>41776</c:v>
                      </c:pt>
                      <c:pt idx="2">
                        <c:v>42854</c:v>
                      </c:pt>
                      <c:pt idx="3">
                        <c:v>48562</c:v>
                      </c:pt>
                      <c:pt idx="4">
                        <c:v>61214</c:v>
                      </c:pt>
                    </c:numCache>
                  </c:numRef>
                </c:val>
                <c:extLst xmlns:c15="http://schemas.microsoft.com/office/drawing/2012/chart">
                  <c:ext xmlns:c15="http://schemas.microsoft.com/office/drawing/2012/chart" uri="{02D57815-91ED-43cb-92C2-25804820EDAC}">
                    <c15:filteredCategoryTitle>
                      <c15:cat>
                        <c:strRef>
                          <c:extLst>
                            <c:ext uri="{02D57815-91ED-43cb-92C2-25804820EDAC}">
                              <c15:formulaRef>
                                <c15:sqref>Data!#REF!</c15:sqref>
                              </c15:formulaRef>
                            </c:ext>
                          </c:extLst>
                          <c:strCache>
                            <c:ptCount val="5"/>
                            <c:pt idx="0">
                              <c:v>FY 09</c:v>
                            </c:pt>
                            <c:pt idx="1">
                              <c:v>FY 10</c:v>
                            </c:pt>
                            <c:pt idx="2">
                              <c:v>FY 11</c:v>
                            </c:pt>
                            <c:pt idx="3">
                              <c:v>FY 12</c:v>
                            </c:pt>
                            <c:pt idx="4">
                              <c:v>FY 13</c:v>
                            </c:pt>
                          </c:strCache>
                        </c:strRef>
                      </c15:cat>
                    </c15:filteredCategoryTitle>
                  </c:ext>
                </c:extLst>
              </c15:ser>
            </c15:filteredBarSeries>
          </c:ext>
        </c:extLst>
      </c:barChart>
      <c:catAx>
        <c:axId val="-2042458248"/>
        <c:scaling>
          <c:orientation val="minMax"/>
        </c:scaling>
        <c:delete val="0"/>
        <c:axPos val="b"/>
        <c:numFmt formatCode="General" sourceLinked="1"/>
        <c:majorTickMark val="none"/>
        <c:minorTickMark val="none"/>
        <c:tickLblPos val="nextTo"/>
        <c:spPr>
          <a:noFill/>
          <a:ln w="19050" cap="flat" cmpd="sng" algn="ctr">
            <a:solidFill>
              <a:schemeClr val="tx1"/>
            </a:solidFill>
            <a:round/>
          </a:ln>
          <a:effectLst/>
        </c:spPr>
        <c:txPr>
          <a:bodyPr rot="-60000000" vert="horz"/>
          <a:lstStyle/>
          <a:p>
            <a:pPr>
              <a:defRPr/>
            </a:pPr>
            <a:endParaRPr lang="en-US"/>
          </a:p>
        </c:txPr>
        <c:crossAx val="-2074291096"/>
        <c:crosses val="autoZero"/>
        <c:auto val="1"/>
        <c:lblAlgn val="ctr"/>
        <c:lblOffset val="100"/>
        <c:noMultiLvlLbl val="0"/>
      </c:catAx>
      <c:valAx>
        <c:axId val="-2074291096"/>
        <c:scaling>
          <c:orientation val="minMax"/>
        </c:scaling>
        <c:delete val="0"/>
        <c:axPos val="l"/>
        <c:majorGridlines>
          <c:spPr>
            <a:ln w="9525" cap="flat" cmpd="sng" algn="ctr">
              <a:noFill/>
              <a:round/>
            </a:ln>
            <a:effectLst/>
          </c:spPr>
        </c:majorGridlines>
        <c:title>
          <c:tx>
            <c:rich>
              <a:bodyPr rot="-5400000" vert="horz"/>
              <a:lstStyle/>
              <a:p>
                <a:pPr>
                  <a:defRPr b="0"/>
                </a:pPr>
                <a:r>
                  <a:rPr lang="en-US" b="0"/>
                  <a:t>thousands of reported incidents</a:t>
                </a:r>
              </a:p>
            </c:rich>
          </c:tx>
          <c:layout>
            <c:manualLayout>
              <c:xMode val="edge"/>
              <c:yMode val="edge"/>
              <c:x val="0.0125081999727158"/>
              <c:y val="0.250052567766257"/>
            </c:manualLayout>
          </c:layout>
          <c:overlay val="0"/>
          <c:spPr>
            <a:noFill/>
            <a:ln>
              <a:noFill/>
            </a:ln>
            <a:effectLst/>
          </c:spPr>
        </c:title>
        <c:numFmt formatCode="#,##0" sourceLinked="0"/>
        <c:majorTickMark val="none"/>
        <c:minorTickMark val="none"/>
        <c:tickLblPos val="nextTo"/>
        <c:spPr>
          <a:noFill/>
          <a:ln>
            <a:solidFill>
              <a:schemeClr val="bg1">
                <a:lumMod val="65000"/>
              </a:schemeClr>
            </a:solidFill>
          </a:ln>
          <a:effectLst/>
        </c:spPr>
        <c:txPr>
          <a:bodyPr rot="-60000000" vert="horz"/>
          <a:lstStyle/>
          <a:p>
            <a:pPr>
              <a:defRPr/>
            </a:pPr>
            <a:endParaRPr lang="en-US"/>
          </a:p>
        </c:txPr>
        <c:crossAx val="-2042458248"/>
        <c:crosses val="autoZero"/>
        <c:crossBetween val="between"/>
        <c:majorUnit val="25000.0"/>
        <c:dispUnits>
          <c:builtInUnit val="thousands"/>
        </c:dispUnits>
      </c:valAx>
      <c:spPr>
        <a:noFill/>
        <a:ln>
          <a:noFill/>
        </a:ln>
        <a:effectLst/>
      </c:spPr>
    </c:plotArea>
    <c:legend>
      <c:legendPos val="t"/>
      <c:layout>
        <c:manualLayout>
          <c:xMode val="edge"/>
          <c:yMode val="edge"/>
          <c:x val="0.0948215446825306"/>
          <c:y val="0.177820238773061"/>
          <c:w val="0.465516104174625"/>
          <c:h val="0.0881732951927195"/>
        </c:manualLayout>
      </c:layout>
      <c:overlay val="0"/>
      <c:spPr>
        <a:noFill/>
        <a:ln>
          <a:noFill/>
        </a:ln>
        <a:effectLst/>
      </c:spPr>
      <c:txPr>
        <a:bodyPr rot="0" vert="horz"/>
        <a:lstStyle/>
        <a:p>
          <a:pPr>
            <a:defRPr>
              <a:solidFill>
                <a:srgbClr val="7F7F7F"/>
              </a:solidFill>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600">
          <a:latin typeface="Gotham Narrow Light"/>
          <a:cs typeface="Gotham Narrow Light"/>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doughnutChart>
        <c:varyColors val="1"/>
        <c:ser>
          <c:idx val="0"/>
          <c:order val="0"/>
          <c:dPt>
            <c:idx val="0"/>
            <c:bubble3D val="0"/>
            <c:spPr>
              <a:solidFill>
                <a:schemeClr val="bg1">
                  <a:lumMod val="65000"/>
                </a:schemeClr>
              </a:solidFill>
            </c:spPr>
          </c:dPt>
          <c:dPt>
            <c:idx val="1"/>
            <c:bubble3D val="0"/>
            <c:spPr>
              <a:solidFill>
                <a:schemeClr val="tx1">
                  <a:lumMod val="50000"/>
                  <a:lumOff val="50000"/>
                </a:schemeClr>
              </a:solidFill>
            </c:spPr>
          </c:dPt>
          <c:val>
            <c:numRef>
              <c:f>'Data 1'!$L$16:$M$16</c:f>
              <c:numCache>
                <c:formatCode>0%</c:formatCode>
                <c:ptCount val="2"/>
                <c:pt idx="0">
                  <c:v>0.64315845933618</c:v>
                </c:pt>
                <c:pt idx="1">
                  <c:v>0.35684154066382</c:v>
                </c:pt>
              </c:numCache>
            </c:numRef>
          </c:val>
        </c:ser>
        <c:dLbls>
          <c:showLegendKey val="0"/>
          <c:showVal val="0"/>
          <c:showCatName val="0"/>
          <c:showSerName val="0"/>
          <c:showPercent val="0"/>
          <c:showBubbleSize val="0"/>
          <c:showLeaderLines val="1"/>
        </c:dLbls>
        <c:firstSliceAng val="0"/>
        <c:holeSize val="60"/>
      </c:doughnutChart>
    </c:plotArea>
    <c:plotVisOnly val="1"/>
    <c:dispBlanksAs val="gap"/>
    <c:showDLblsOverMax val="0"/>
  </c:chart>
  <c:spPr>
    <a:noFill/>
    <a:ln>
      <a:noFill/>
    </a:ln>
  </c:spPr>
  <c:printSettings>
    <c:headerFooter/>
    <c:pageMargins b="1.0" l="0.75" r="0.75" t="1.0"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rot="0" spcFirstLastPara="1" vertOverflow="ellipsis" vert="horz" wrap="square" anchor="ctr" anchorCtr="1"/>
          <a:lstStyle/>
          <a:p>
            <a:pPr>
              <a:defRPr sz="2600" b="0" i="0" u="none" strike="noStrike" kern="1200" spc="0" baseline="0">
                <a:solidFill>
                  <a:sysClr val="windowText" lastClr="000000"/>
                </a:solidFill>
                <a:latin typeface="Gotham Narrow Light" pitchFamily="50" charset="0"/>
                <a:ea typeface="+mn-ea"/>
                <a:cs typeface="+mn-cs"/>
              </a:defRPr>
            </a:pPr>
            <a:r>
              <a:rPr lang="en-US" sz="2600">
                <a:solidFill>
                  <a:sysClr val="windowText" lastClr="000000"/>
                </a:solidFill>
              </a:rPr>
              <a:t>Composition</a:t>
            </a:r>
            <a:r>
              <a:rPr lang="en-US" sz="2600" baseline="0">
                <a:solidFill>
                  <a:sysClr val="windowText" lastClr="000000"/>
                </a:solidFill>
              </a:rPr>
              <a:t> of Total Reported Cybersecurity Incidents, Thousands, FY 2014</a:t>
            </a:r>
            <a:endParaRPr lang="en-US" sz="2600">
              <a:solidFill>
                <a:sysClr val="windowText" lastClr="000000"/>
              </a:solidFill>
            </a:endParaRPr>
          </a:p>
        </c:rich>
      </c:tx>
      <c:overlay val="0"/>
      <c:spPr>
        <a:noFill/>
        <a:ln>
          <a:noFill/>
        </a:ln>
        <a:effectLst/>
      </c:spPr>
    </c:title>
    <c:autoTitleDeleted val="0"/>
    <c:plotArea>
      <c:layout>
        <c:manualLayout>
          <c:layoutTarget val="inner"/>
          <c:xMode val="edge"/>
          <c:yMode val="edge"/>
          <c:x val="0.233406076903695"/>
          <c:y val="0.216819710400638"/>
          <c:w val="0.490717901202892"/>
          <c:h val="0.675706385314534"/>
        </c:manualLayout>
      </c:layout>
      <c:doughnutChart>
        <c:varyColors val="1"/>
        <c:ser>
          <c:idx val="0"/>
          <c:order val="0"/>
          <c:dPt>
            <c:idx val="0"/>
            <c:bubble3D val="0"/>
            <c:spPr>
              <a:solidFill>
                <a:srgbClr val="FF9371"/>
              </a:solidFill>
              <a:ln w="19050">
                <a:solidFill>
                  <a:schemeClr val="lt1"/>
                </a:solidFill>
              </a:ln>
              <a:effectLst/>
            </c:spPr>
          </c:dPt>
          <c:dPt>
            <c:idx val="1"/>
            <c:bubble3D val="0"/>
            <c:spPr>
              <a:solidFill>
                <a:srgbClr val="CDC894"/>
              </a:solidFill>
              <a:ln w="19050">
                <a:solidFill>
                  <a:schemeClr val="lt1"/>
                </a:solidFill>
              </a:ln>
              <a:effectLst/>
            </c:spPr>
          </c:dPt>
          <c:dPt>
            <c:idx val="2"/>
            <c:bubble3D val="0"/>
            <c:spPr>
              <a:solidFill>
                <a:srgbClr val="FBEB31"/>
              </a:solidFill>
              <a:ln w="19050">
                <a:solidFill>
                  <a:schemeClr val="lt1"/>
                </a:solidFill>
              </a:ln>
              <a:effectLst/>
            </c:spPr>
          </c:dPt>
          <c:dPt>
            <c:idx val="3"/>
            <c:bubble3D val="0"/>
            <c:spPr>
              <a:solidFill>
                <a:srgbClr val="ADE9E9"/>
              </a:solidFill>
              <a:ln w="19050">
                <a:solidFill>
                  <a:schemeClr val="lt1"/>
                </a:solidFill>
              </a:ln>
              <a:effectLst/>
            </c:spPr>
          </c:dPt>
          <c:dPt>
            <c:idx val="4"/>
            <c:bubble3D val="0"/>
            <c:spPr>
              <a:solidFill>
                <a:srgbClr val="9ACF89"/>
              </a:solidFill>
              <a:ln w="19050">
                <a:solidFill>
                  <a:schemeClr val="lt1"/>
                </a:solidFill>
              </a:ln>
              <a:effectLst/>
            </c:spPr>
          </c:dPt>
          <c:dPt>
            <c:idx val="5"/>
            <c:bubble3D val="0"/>
            <c:spPr>
              <a:solidFill>
                <a:srgbClr val="75C044"/>
              </a:solidFill>
              <a:ln w="19050">
                <a:solidFill>
                  <a:schemeClr val="lt1"/>
                </a:solidFill>
              </a:ln>
              <a:effectLst/>
            </c:spPr>
          </c:dPt>
          <c:dPt>
            <c:idx val="6"/>
            <c:bubble3D val="0"/>
            <c:spPr>
              <a:solidFill>
                <a:srgbClr val="45B97C"/>
              </a:solidFill>
              <a:ln w="19050">
                <a:solidFill>
                  <a:schemeClr val="lt1"/>
                </a:solidFill>
              </a:ln>
              <a:effectLst/>
            </c:spPr>
          </c:dPt>
          <c:dPt>
            <c:idx val="7"/>
            <c:bubble3D val="0"/>
            <c:spPr>
              <a:solidFill>
                <a:srgbClr val="778447"/>
              </a:solidFill>
              <a:ln w="19050">
                <a:solidFill>
                  <a:schemeClr val="lt1"/>
                </a:solidFill>
              </a:ln>
              <a:effectLst/>
            </c:spPr>
          </c:dPt>
          <c:dPt>
            <c:idx val="8"/>
            <c:bubble3D val="0"/>
            <c:spPr>
              <a:solidFill>
                <a:srgbClr val="477257"/>
              </a:solidFill>
              <a:ln w="19050">
                <a:solidFill>
                  <a:schemeClr val="lt1"/>
                </a:solidFill>
              </a:ln>
              <a:effectLst/>
            </c:spPr>
          </c:dPt>
          <c:dLbls>
            <c:dLbl>
              <c:idx val="0"/>
              <c:numFmt formatCode="General"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Gotham Narrow Light" pitchFamily="50" charset="0"/>
                      <a:ea typeface="+mn-ea"/>
                      <a:cs typeface="+mn-cs"/>
                    </a:defRPr>
                  </a:pPr>
                  <a:endParaRPr lang="en-US"/>
                </a:p>
              </c:txPr>
              <c:showLegendKey val="0"/>
              <c:showVal val="1"/>
              <c:showCatName val="0"/>
              <c:showSerName val="0"/>
              <c:showPercent val="0"/>
              <c:showBubbleSize val="0"/>
            </c:dLbl>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Gotham Narrow Light" pitchFamily="50" charset="0"/>
                      <a:ea typeface="+mn-ea"/>
                      <a:cs typeface="+mn-cs"/>
                    </a:defRPr>
                  </a:pPr>
                  <a:endParaRPr lang="en-US"/>
                </a:p>
              </c:txPr>
              <c:showLegendKey val="0"/>
              <c:showVal val="1"/>
              <c:showCatName val="0"/>
              <c:showSerName val="0"/>
              <c:showPercent val="0"/>
              <c:showBubbleSize val="0"/>
            </c:dLbl>
            <c:dLbl>
              <c:idx val="7"/>
              <c:numFmt formatCode="#,##0.0"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bg1"/>
                      </a:solidFill>
                      <a:latin typeface="Gotham Narrow Light" pitchFamily="50" charset="0"/>
                      <a:ea typeface="+mn-ea"/>
                      <a:cs typeface="+mn-cs"/>
                    </a:defRPr>
                  </a:pPr>
                  <a:endParaRPr lang="en-US"/>
                </a:p>
              </c:txPr>
              <c:showLegendKey val="0"/>
              <c:showVal val="1"/>
              <c:showCatName val="0"/>
              <c:showSerName val="0"/>
              <c:showPercent val="0"/>
              <c:showBubbleSize val="0"/>
            </c:dLbl>
            <c:dLbl>
              <c:idx val="8"/>
              <c:numFmt formatCode="#,##0.0"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bg1"/>
                      </a:solidFill>
                      <a:latin typeface="Gotham Narrow Light" pitchFamily="50" charset="0"/>
                      <a:ea typeface="+mn-ea"/>
                      <a:cs typeface="+mn-cs"/>
                    </a:defRPr>
                  </a:pPr>
                  <a:endParaRPr lang="en-US"/>
                </a:p>
              </c:txPr>
              <c:showLegendKey val="0"/>
              <c:showVal val="1"/>
              <c:showCatName val="0"/>
              <c:showSerName val="0"/>
              <c:showPercent val="0"/>
              <c:showBubbleSize val="0"/>
            </c:dLbl>
            <c:numFmt formatCode="#,##0.0"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Gotham Narrow Light"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'Data 2'!$A$4:$A$12</c:f>
              <c:strCache>
                <c:ptCount val="9"/>
                <c:pt idx="0">
                  <c:v>Improper Usage</c:v>
                </c:pt>
                <c:pt idx="1">
                  <c:v>Unauthorized Access</c:v>
                </c:pt>
                <c:pt idx="2">
                  <c:v>Suspicious Network Activity</c:v>
                </c:pt>
                <c:pt idx="3">
                  <c:v>Social Engineering</c:v>
                </c:pt>
                <c:pt idx="4">
                  <c:v>Malware</c:v>
                </c:pt>
                <c:pt idx="5">
                  <c:v>Equipment</c:v>
                </c:pt>
                <c:pt idx="6">
                  <c:v>Policy Violation</c:v>
                </c:pt>
                <c:pt idx="7">
                  <c:v>Other</c:v>
                </c:pt>
                <c:pt idx="8">
                  <c:v>Non-Cyber</c:v>
                </c:pt>
              </c:strCache>
              <c:extLst>
                <c:ext xmlns:c15="http://schemas.microsoft.com/office/drawing/2012/chart" uri="{02D57815-91ED-43cb-92C2-25804820EDAC}">
                  <c15:fullRef>
                    <c15:sqref>'Data 2'!$A$2:$A$12</c15:sqref>
                  </c15:fullRef>
                </c:ext>
              </c:extLst>
            </c:strRef>
          </c:cat>
          <c:val>
            <c:numRef>
              <c:f>'Data 2'!$C$4:$C$12</c:f>
              <c:numCache>
                <c:formatCode>General</c:formatCode>
                <c:ptCount val="9"/>
                <c:pt idx="0">
                  <c:v>0.8</c:v>
                </c:pt>
                <c:pt idx="1">
                  <c:v>1.082</c:v>
                </c:pt>
                <c:pt idx="2">
                  <c:v>2.574</c:v>
                </c:pt>
                <c:pt idx="3">
                  <c:v>4.132</c:v>
                </c:pt>
                <c:pt idx="4">
                  <c:v>7.705</c:v>
                </c:pt>
                <c:pt idx="5">
                  <c:v>9.308</c:v>
                </c:pt>
                <c:pt idx="6">
                  <c:v>12.102</c:v>
                </c:pt>
                <c:pt idx="7">
                  <c:v>14.747</c:v>
                </c:pt>
                <c:pt idx="8">
                  <c:v>17.276</c:v>
                </c:pt>
              </c:numCache>
              <c:extLst>
                <c:ext xmlns:c15="http://schemas.microsoft.com/office/drawing/2012/chart" uri="{02D57815-91ED-43cb-92C2-25804820EDAC}">
                  <c15:fullRef>
                    <c15:sqref>'Data 2'!$C$2:$C$12</c15:sqref>
                  </c15:fullRef>
                </c:ext>
              </c:extLst>
            </c:numRef>
          </c:val>
          <c:extLst>
            <c:ext xmlns:c15="http://schemas.microsoft.com/office/drawing/2012/chart" uri="{02D57815-91ED-43cb-92C2-25804820EDAC}">
              <c15:categoryFilterExceptions>
                <c15:categoryFilterException>
                  <c15:sqref>'Data 2'!$C$2</c15:sqref>
                  <c15:dLbl>
                    <c:idx val="-1"/>
                    <c:delete val="1"/>
                    <c:extLst>
                      <c:ext uri="{CE6537A1-D6FC-4f65-9D91-7224C49458BB}"/>
                    </c:extLst>
                  </c15:dLbl>
                </c15:categoryFilterException>
                <c15:categoryFilterException>
                  <c15:sqref>'Data 2'!$C$3</c15:sqref>
                  <c15:dLbl>
                    <c:idx val="-1"/>
                    <c:delete val="1"/>
                    <c:extLst>
                      <c:ext uri="{CE6537A1-D6FC-4f65-9D91-7224C49458BB}"/>
                    </c:extLst>
                  </c15:dLbl>
                </c15:categoryFilterException>
              </c15:categoryFilterExceptions>
            </c:ext>
          </c:extLst>
        </c:ser>
        <c:dLbls>
          <c:showLegendKey val="0"/>
          <c:showVal val="0"/>
          <c:showCatName val="0"/>
          <c:showSerName val="0"/>
          <c:showPercent val="0"/>
          <c:showBubbleSize val="0"/>
          <c:showLeaderLines val="0"/>
        </c:dLbls>
        <c:firstSliceAng val="0"/>
        <c:holeSize val="75"/>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Gotham Narrow Light" pitchFamily="50" charset="0"/>
        </a:defRPr>
      </a:pPr>
      <a:endParaRPr lang="en-US"/>
    </a:p>
  </c:txPr>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orientation="landscape"/>
  <drawing r:id="rId1"/>
</chartsheet>
</file>

<file path=xl/chartsheets/sheet2.xml><?xml version="1.0" encoding="utf-8"?>
<chartsheet xmlns="http://schemas.openxmlformats.org/spreadsheetml/2006/main" xmlns:r="http://schemas.openxmlformats.org/officeDocument/2006/relationships">
  <sheetPr/>
  <sheetViews>
    <sheetView zoomScale="67" workbookViewId="0" zoomToFit="1"/>
  </sheetViews>
  <pageMargins left="0.7" right="0.7" top="0.75" bottom="0.75" header="0.3" footer="0.3"/>
  <pageSetup orientation="landscape"/>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4143" cy="627289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0.13108</cdr:x>
      <cdr:y>0.51526</cdr:y>
    </cdr:from>
    <cdr:to>
      <cdr:x>0.1875</cdr:x>
      <cdr:y>0.56288</cdr:y>
    </cdr:to>
    <cdr:sp macro="" textlink="">
      <cdr:nvSpPr>
        <cdr:cNvPr id="2" name="TextBox 1"/>
        <cdr:cNvSpPr txBox="1"/>
      </cdr:nvSpPr>
      <cdr:spPr>
        <a:xfrm xmlns:a="http://schemas.openxmlformats.org/drawingml/2006/main">
          <a:off x="1134734" y="3237074"/>
          <a:ext cx="488461" cy="2991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Gotham Narrow Light" pitchFamily="50" charset="0"/>
            </a:rPr>
            <a:t>30</a:t>
          </a:r>
        </a:p>
      </cdr:txBody>
    </cdr:sp>
  </cdr:relSizeAnchor>
  <cdr:relSizeAnchor xmlns:cdr="http://schemas.openxmlformats.org/drawingml/2006/chartDrawing">
    <cdr:from>
      <cdr:x>0.24248</cdr:x>
      <cdr:y>0.42845</cdr:y>
    </cdr:from>
    <cdr:to>
      <cdr:x>0.30422</cdr:x>
      <cdr:y>0.47448</cdr:y>
    </cdr:to>
    <cdr:sp macro="" textlink="">
      <cdr:nvSpPr>
        <cdr:cNvPr id="3" name="TextBox 1"/>
        <cdr:cNvSpPr txBox="1"/>
      </cdr:nvSpPr>
      <cdr:spPr>
        <a:xfrm xmlns:a="http://schemas.openxmlformats.org/drawingml/2006/main">
          <a:off x="2099126" y="2691676"/>
          <a:ext cx="534485" cy="2891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a:latin typeface="Gotham Narrow Light" pitchFamily="50" charset="0"/>
            </a:rPr>
            <a:t>42</a:t>
          </a:r>
        </a:p>
      </cdr:txBody>
    </cdr:sp>
  </cdr:relSizeAnchor>
  <cdr:relSizeAnchor xmlns:cdr="http://schemas.openxmlformats.org/drawingml/2006/chartDrawing">
    <cdr:from>
      <cdr:x>0.34631</cdr:x>
      <cdr:y>0.41808</cdr:y>
    </cdr:from>
    <cdr:to>
      <cdr:x>0.40805</cdr:x>
      <cdr:y>0.46411</cdr:y>
    </cdr:to>
    <cdr:sp macro="" textlink="">
      <cdr:nvSpPr>
        <cdr:cNvPr id="4" name="TextBox 1"/>
        <cdr:cNvSpPr txBox="1"/>
      </cdr:nvSpPr>
      <cdr:spPr>
        <a:xfrm xmlns:a="http://schemas.openxmlformats.org/drawingml/2006/main">
          <a:off x="2998054" y="2626556"/>
          <a:ext cx="534485" cy="2891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a:latin typeface="Gotham Narrow Light" pitchFamily="50" charset="0"/>
            </a:rPr>
            <a:t>43</a:t>
          </a:r>
        </a:p>
      </cdr:txBody>
    </cdr:sp>
  </cdr:relSizeAnchor>
  <cdr:relSizeAnchor xmlns:cdr="http://schemas.openxmlformats.org/drawingml/2006/chartDrawing">
    <cdr:from>
      <cdr:x>0.45242</cdr:x>
      <cdr:y>0.3757</cdr:y>
    </cdr:from>
    <cdr:to>
      <cdr:x>0.51416</cdr:x>
      <cdr:y>0.42173</cdr:y>
    </cdr:to>
    <cdr:sp macro="" textlink="">
      <cdr:nvSpPr>
        <cdr:cNvPr id="5" name="TextBox 1"/>
        <cdr:cNvSpPr txBox="1"/>
      </cdr:nvSpPr>
      <cdr:spPr>
        <a:xfrm xmlns:a="http://schemas.openxmlformats.org/drawingml/2006/main">
          <a:off x="3916649" y="2360305"/>
          <a:ext cx="534486" cy="2891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a:latin typeface="Gotham Narrow Light" pitchFamily="50" charset="0"/>
            </a:rPr>
            <a:t>48</a:t>
          </a:r>
        </a:p>
      </cdr:txBody>
    </cdr:sp>
  </cdr:relSizeAnchor>
  <cdr:relSizeAnchor xmlns:cdr="http://schemas.openxmlformats.org/drawingml/2006/chartDrawing">
    <cdr:from>
      <cdr:x>0.56066</cdr:x>
      <cdr:y>0.28126</cdr:y>
    </cdr:from>
    <cdr:to>
      <cdr:x>0.6224</cdr:x>
      <cdr:y>0.32729</cdr:y>
    </cdr:to>
    <cdr:sp macro="" textlink="">
      <cdr:nvSpPr>
        <cdr:cNvPr id="6" name="TextBox 1"/>
        <cdr:cNvSpPr txBox="1"/>
      </cdr:nvSpPr>
      <cdr:spPr>
        <a:xfrm xmlns:a="http://schemas.openxmlformats.org/drawingml/2006/main">
          <a:off x="4853647" y="1767002"/>
          <a:ext cx="534486" cy="2891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a:latin typeface="Gotham Narrow Light" pitchFamily="50" charset="0"/>
            </a:rPr>
            <a:t>62</a:t>
          </a:r>
        </a:p>
      </cdr:txBody>
    </cdr:sp>
  </cdr:relSizeAnchor>
  <cdr:relSizeAnchor xmlns:cdr="http://schemas.openxmlformats.org/drawingml/2006/chartDrawing">
    <cdr:from>
      <cdr:x>0.00347</cdr:x>
      <cdr:y>0.902</cdr:y>
    </cdr:from>
    <cdr:to>
      <cdr:x>0.98524</cdr:x>
      <cdr:y>0.98333</cdr:y>
    </cdr:to>
    <cdr:sp macro="" textlink="">
      <cdr:nvSpPr>
        <cdr:cNvPr id="7" name="Rectangle 6"/>
        <cdr:cNvSpPr/>
      </cdr:nvSpPr>
      <cdr:spPr>
        <a:xfrm xmlns:a="http://schemas.openxmlformats.org/drawingml/2006/main">
          <a:off x="30059" y="5666680"/>
          <a:ext cx="8499229" cy="51097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r" rtl="0"/>
          <a:r>
            <a:rPr lang="en-US" sz="1000" b="0" i="0" baseline="0">
              <a:solidFill>
                <a:srgbClr val="000000"/>
              </a:solidFill>
              <a:effectLst/>
              <a:latin typeface="Gotham Narrow Light"/>
              <a:ea typeface="+mn-ea"/>
              <a:cs typeface="Gotham Narrow Light"/>
            </a:rPr>
            <a:t>Source: Congressional Research Service, "Cybersecurity Issues and Challenges: In Brief," December 16, 2014.</a:t>
          </a:r>
          <a:endParaRPr lang="en-US" sz="1000" b="0">
            <a:solidFill>
              <a:srgbClr val="000000"/>
            </a:solidFill>
            <a:effectLst/>
            <a:latin typeface="Gotham Narrow Light"/>
            <a:cs typeface="Gotham Narrow Light"/>
          </a:endParaRPr>
        </a:p>
        <a:p xmlns:a="http://schemas.openxmlformats.org/drawingml/2006/main">
          <a:pPr algn="r" rtl="0"/>
          <a:r>
            <a:rPr lang="en-US" sz="1000" b="0" i="0" baseline="0">
              <a:solidFill>
                <a:srgbClr val="000000"/>
              </a:solidFill>
              <a:effectLst/>
              <a:latin typeface="Gotham Narrow Light"/>
              <a:ea typeface="+mn-ea"/>
              <a:cs typeface="Gotham Narrow Light"/>
            </a:rPr>
            <a:t>Produced by Eli Dourado, Andrea Castillo, and Rizqi Rachmat, Mercatus Center at George Mason University, January 2015.</a:t>
          </a:r>
          <a:endParaRPr lang="en-US" sz="1000" b="0">
            <a:solidFill>
              <a:srgbClr val="000000"/>
            </a:solidFill>
            <a:effectLst/>
            <a:latin typeface="Gotham Narrow Light"/>
            <a:cs typeface="Gotham Narrow Light"/>
          </a:endParaRPr>
        </a:p>
      </cdr:txBody>
    </cdr:sp>
  </cdr:relSizeAnchor>
  <cdr:relSizeAnchor xmlns:cdr="http://schemas.openxmlformats.org/drawingml/2006/chartDrawing">
    <cdr:from>
      <cdr:x>0.60498</cdr:x>
      <cdr:y>0.22722</cdr:y>
    </cdr:from>
    <cdr:to>
      <cdr:x>1</cdr:x>
      <cdr:y>0.55383</cdr:y>
    </cdr:to>
    <cdr:graphicFrame macro="">
      <cdr:nvGraphicFramePr>
        <cdr:cNvPr id="8" name="Chart 1"/>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0.65104</cdr:x>
      <cdr:y>0.56756</cdr:y>
    </cdr:from>
    <cdr:to>
      <cdr:x>0.97848</cdr:x>
      <cdr:y>0.67344</cdr:y>
    </cdr:to>
    <cdr:sp macro="" textlink="">
      <cdr:nvSpPr>
        <cdr:cNvPr id="9" name="Rectangle 8"/>
        <cdr:cNvSpPr/>
      </cdr:nvSpPr>
      <cdr:spPr>
        <a:xfrm xmlns:a="http://schemas.openxmlformats.org/drawingml/2006/main">
          <a:off x="5636095" y="3565590"/>
          <a:ext cx="2834672" cy="66523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rtl="0"/>
          <a:r>
            <a:rPr lang="en-US" sz="1400" b="0" i="0" baseline="0">
              <a:solidFill>
                <a:srgbClr val="000000"/>
              </a:solidFill>
              <a:effectLst/>
              <a:latin typeface="Gotham Narrow Light"/>
              <a:ea typeface="+mn-ea"/>
              <a:cs typeface="Gotham Narrow Light"/>
            </a:rPr>
            <a:t>38 percent of reported information</a:t>
          </a:r>
        </a:p>
        <a:p xmlns:a="http://schemas.openxmlformats.org/drawingml/2006/main">
          <a:pPr algn="ctr" rtl="0"/>
          <a:r>
            <a:rPr lang="en-US" sz="1400" b="0" i="0" baseline="0">
              <a:solidFill>
                <a:srgbClr val="000000"/>
              </a:solidFill>
              <a:effectLst/>
              <a:latin typeface="Gotham Narrow Light"/>
              <a:ea typeface="+mn-ea"/>
              <a:cs typeface="Gotham Narrow Light"/>
            </a:rPr>
            <a:t>security incidents involved</a:t>
          </a:r>
        </a:p>
        <a:p xmlns:a="http://schemas.openxmlformats.org/drawingml/2006/main">
          <a:pPr algn="ctr" rtl="0"/>
          <a:r>
            <a:rPr lang="en-US" sz="1400" b="0" i="0" baseline="0">
              <a:solidFill>
                <a:srgbClr val="000000"/>
              </a:solidFill>
              <a:effectLst/>
              <a:latin typeface="Gotham Narrow Light"/>
              <a:ea typeface="+mn-ea"/>
              <a:cs typeface="Gotham Narrow Light"/>
            </a:rPr>
            <a:t>personal information breaches</a:t>
          </a:r>
          <a:endParaRPr lang="en-US" sz="1400" b="0">
            <a:solidFill>
              <a:srgbClr val="000000"/>
            </a:solidFill>
            <a:effectLst/>
            <a:latin typeface="Gotham Narrow Light"/>
            <a:cs typeface="Gotham Narrow Light"/>
          </a:endParaRPr>
        </a:p>
      </cdr:txBody>
    </cdr:sp>
  </cdr:relSizeAnchor>
  <cdr:relSizeAnchor xmlns:cdr="http://schemas.openxmlformats.org/drawingml/2006/chartDrawing">
    <cdr:from>
      <cdr:x>0.63802</cdr:x>
      <cdr:y>0.32473</cdr:y>
    </cdr:from>
    <cdr:to>
      <cdr:x>0.96546</cdr:x>
      <cdr:y>0.43062</cdr:y>
    </cdr:to>
    <cdr:sp macro="" textlink="">
      <cdr:nvSpPr>
        <cdr:cNvPr id="10" name="Rectangle 9"/>
        <cdr:cNvSpPr/>
      </cdr:nvSpPr>
      <cdr:spPr>
        <a:xfrm xmlns:a="http://schemas.openxmlformats.org/drawingml/2006/main">
          <a:off x="5523373" y="2040086"/>
          <a:ext cx="2834672" cy="66523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rtl="0"/>
          <a:r>
            <a:rPr lang="en-US" sz="1400" b="0" i="0" baseline="0">
              <a:solidFill>
                <a:srgbClr val="7F7F7F"/>
              </a:solidFill>
              <a:effectLst/>
              <a:latin typeface="Gotham Narrow Light"/>
              <a:ea typeface="+mn-ea"/>
              <a:cs typeface="Gotham Narrow Light"/>
            </a:rPr>
            <a:t>five year </a:t>
          </a:r>
        </a:p>
        <a:p xmlns:a="http://schemas.openxmlformats.org/drawingml/2006/main">
          <a:pPr algn="ctr" rtl="0"/>
          <a:r>
            <a:rPr lang="en-US" sz="1400" b="0" i="0" baseline="0">
              <a:solidFill>
                <a:srgbClr val="7F7F7F"/>
              </a:solidFill>
              <a:effectLst/>
              <a:latin typeface="Gotham Narrow Light"/>
              <a:ea typeface="+mn-ea"/>
              <a:cs typeface="Gotham Narrow Light"/>
            </a:rPr>
            <a:t>annual </a:t>
          </a:r>
        </a:p>
        <a:p xmlns:a="http://schemas.openxmlformats.org/drawingml/2006/main">
          <a:pPr algn="ctr" rtl="0"/>
          <a:r>
            <a:rPr lang="en-US" sz="1400" b="0" i="0" baseline="0">
              <a:solidFill>
                <a:srgbClr val="7F7F7F"/>
              </a:solidFill>
              <a:effectLst/>
              <a:latin typeface="Gotham Narrow Light"/>
              <a:ea typeface="+mn-ea"/>
              <a:cs typeface="Gotham Narrow Light"/>
            </a:rPr>
            <a:t>average</a:t>
          </a:r>
          <a:endParaRPr lang="en-US" sz="1400" b="0">
            <a:solidFill>
              <a:srgbClr val="7F7F7F"/>
            </a:solidFill>
            <a:effectLst/>
            <a:latin typeface="Gotham Narrow Light"/>
            <a:cs typeface="Gotham Narrow Light"/>
          </a:endParaRPr>
        </a:p>
      </cdr:txBody>
    </cdr:sp>
  </cdr:relSizeAnchor>
  <cdr:relSizeAnchor xmlns:cdr="http://schemas.openxmlformats.org/drawingml/2006/chartDrawing">
    <cdr:from>
      <cdr:x>0.50868</cdr:x>
      <cdr:y>0.24578</cdr:y>
    </cdr:from>
    <cdr:to>
      <cdr:x>0.83612</cdr:x>
      <cdr:y>0.35167</cdr:y>
    </cdr:to>
    <cdr:sp macro="" textlink="">
      <cdr:nvSpPr>
        <cdr:cNvPr id="11" name="Rectangle 10"/>
        <cdr:cNvSpPr/>
      </cdr:nvSpPr>
      <cdr:spPr>
        <a:xfrm xmlns:a="http://schemas.openxmlformats.org/drawingml/2006/main">
          <a:off x="4403669" y="1544109"/>
          <a:ext cx="2834672" cy="66523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rtl="0"/>
          <a:r>
            <a:rPr lang="en-US" sz="1400" b="0" i="0" baseline="0">
              <a:solidFill>
                <a:schemeClr val="tx1">
                  <a:lumMod val="50000"/>
                  <a:lumOff val="50000"/>
                </a:schemeClr>
              </a:solidFill>
              <a:effectLst/>
              <a:latin typeface="Gotham Narrow Light"/>
              <a:ea typeface="+mn-ea"/>
              <a:cs typeface="Gotham Narrow Light"/>
            </a:rPr>
            <a:t>personal</a:t>
          </a:r>
        </a:p>
        <a:p xmlns:a="http://schemas.openxmlformats.org/drawingml/2006/main">
          <a:pPr algn="ctr" rtl="0"/>
          <a:endParaRPr lang="en-US" sz="1400" b="0" i="0" baseline="0">
            <a:solidFill>
              <a:schemeClr val="tx1">
                <a:lumMod val="50000"/>
                <a:lumOff val="50000"/>
              </a:schemeClr>
            </a:solidFill>
            <a:effectLst/>
            <a:latin typeface="Gotham Narrow Light"/>
            <a:ea typeface="+mn-ea"/>
            <a:cs typeface="Gotham Narrow Light"/>
          </a:endParaRPr>
        </a:p>
        <a:p xmlns:a="http://schemas.openxmlformats.org/drawingml/2006/main">
          <a:pPr algn="ctr" rtl="0"/>
          <a:endParaRPr lang="en-US" sz="1400" b="0">
            <a:solidFill>
              <a:srgbClr val="000000"/>
            </a:solidFill>
            <a:effectLst/>
            <a:latin typeface="Gotham Narrow Light"/>
            <a:cs typeface="Gotham Narrow Light"/>
          </a:endParaRPr>
        </a:p>
      </cdr:txBody>
    </cdr:sp>
  </cdr:relSizeAnchor>
  <cdr:relSizeAnchor xmlns:cdr="http://schemas.openxmlformats.org/drawingml/2006/chartDrawing">
    <cdr:from>
      <cdr:x>0.875</cdr:x>
      <cdr:y>0.4599</cdr:y>
    </cdr:from>
    <cdr:to>
      <cdr:x>1</cdr:x>
      <cdr:y>0.56579</cdr:y>
    </cdr:to>
    <cdr:sp macro="" textlink="">
      <cdr:nvSpPr>
        <cdr:cNvPr id="12" name="Rectangle 11"/>
        <cdr:cNvSpPr/>
      </cdr:nvSpPr>
      <cdr:spPr>
        <a:xfrm xmlns:a="http://schemas.openxmlformats.org/drawingml/2006/main">
          <a:off x="7574911" y="2889258"/>
          <a:ext cx="1082129" cy="66523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rtl="0"/>
          <a:r>
            <a:rPr lang="en-US" sz="1400" b="0" i="0" baseline="0">
              <a:solidFill>
                <a:srgbClr val="7F7F7F"/>
              </a:solidFill>
              <a:effectLst/>
              <a:latin typeface="Gotham Narrow Light"/>
              <a:ea typeface="+mn-ea"/>
              <a:cs typeface="Gotham Narrow Light"/>
            </a:rPr>
            <a:t>other</a:t>
          </a:r>
        </a:p>
        <a:p xmlns:a="http://schemas.openxmlformats.org/drawingml/2006/main">
          <a:pPr algn="ctr" rtl="0"/>
          <a:endParaRPr lang="en-US" sz="1400" b="0">
            <a:solidFill>
              <a:srgbClr val="000000"/>
            </a:solidFill>
            <a:effectLst/>
            <a:latin typeface="Gotham Narrow Light"/>
            <a:cs typeface="Gotham Narrow Light"/>
          </a:endParaRPr>
        </a:p>
      </cdr:txBody>
    </cdr:sp>
  </cdr:relSizeAnchor>
  <cdr:relSizeAnchor xmlns:cdr="http://schemas.openxmlformats.org/drawingml/2006/chartDrawing">
    <cdr:from>
      <cdr:x>0.57205</cdr:x>
      <cdr:y>0.30559</cdr:y>
    </cdr:from>
    <cdr:to>
      <cdr:x>0.89949</cdr:x>
      <cdr:y>0.41148</cdr:y>
    </cdr:to>
    <cdr:sp macro="" textlink="">
      <cdr:nvSpPr>
        <cdr:cNvPr id="13" name="Rectangle 12"/>
        <cdr:cNvSpPr/>
      </cdr:nvSpPr>
      <cdr:spPr>
        <a:xfrm xmlns:a="http://schemas.openxmlformats.org/drawingml/2006/main">
          <a:off x="4952248" y="1919850"/>
          <a:ext cx="2834672" cy="66523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rtl="0"/>
          <a:r>
            <a:rPr lang="en-US" sz="1400" b="0" i="0" baseline="0">
              <a:solidFill>
                <a:srgbClr val="FFFFFF"/>
              </a:solidFill>
              <a:effectLst/>
              <a:latin typeface="Gotham Narrow Light"/>
              <a:ea typeface="+mn-ea"/>
              <a:cs typeface="Gotham Narrow Light"/>
            </a:rPr>
            <a:t>38%</a:t>
          </a:r>
        </a:p>
        <a:p xmlns:a="http://schemas.openxmlformats.org/drawingml/2006/main">
          <a:pPr algn="ctr" rtl="0"/>
          <a:endParaRPr lang="en-US" sz="1400" b="0">
            <a:solidFill>
              <a:srgbClr val="000000"/>
            </a:solidFill>
            <a:effectLst/>
            <a:latin typeface="Gotham Narrow Light"/>
            <a:cs typeface="Gotham Narrow Light"/>
          </a:endParaRPr>
        </a:p>
      </cdr:txBody>
    </cdr:sp>
  </cdr:relSizeAnchor>
  <cdr:relSizeAnchor xmlns:cdr="http://schemas.openxmlformats.org/drawingml/2006/chartDrawing">
    <cdr:from>
      <cdr:x>0.74219</cdr:x>
      <cdr:y>0.43182</cdr:y>
    </cdr:from>
    <cdr:to>
      <cdr:x>0.98958</cdr:x>
      <cdr:y>0.5311</cdr:y>
    </cdr:to>
    <cdr:sp macro="" textlink="">
      <cdr:nvSpPr>
        <cdr:cNvPr id="14" name="Rectangle 13"/>
        <cdr:cNvSpPr/>
      </cdr:nvSpPr>
      <cdr:spPr>
        <a:xfrm xmlns:a="http://schemas.openxmlformats.org/drawingml/2006/main">
          <a:off x="6425147" y="2712841"/>
          <a:ext cx="2141715" cy="623726"/>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rtl="0"/>
          <a:r>
            <a:rPr lang="en-US" sz="1400" b="0" i="0" baseline="0">
              <a:solidFill>
                <a:srgbClr val="FFFFFF"/>
              </a:solidFill>
              <a:effectLst/>
              <a:latin typeface="Gotham Narrow Light"/>
              <a:ea typeface="+mn-ea"/>
              <a:cs typeface="Gotham Narrow Light"/>
            </a:rPr>
            <a:t>62%</a:t>
          </a:r>
        </a:p>
        <a:p xmlns:a="http://schemas.openxmlformats.org/drawingml/2006/main">
          <a:pPr algn="ctr" rtl="0"/>
          <a:endParaRPr lang="en-US" sz="1400" b="0">
            <a:solidFill>
              <a:srgbClr val="000000"/>
            </a:solidFill>
            <a:effectLst/>
            <a:latin typeface="Gotham Narrow Light"/>
            <a:cs typeface="Gotham Narrow Light"/>
          </a:endParaRPr>
        </a:p>
      </cdr:txBody>
    </cdr:sp>
  </cdr:relSizeAnchor>
  <cdr:relSizeAnchor xmlns:cdr="http://schemas.openxmlformats.org/drawingml/2006/chartDrawing">
    <cdr:from>
      <cdr:x>0.6441</cdr:x>
      <cdr:y>0.17521</cdr:y>
    </cdr:from>
    <cdr:to>
      <cdr:x>0.97154</cdr:x>
      <cdr:y>0.2811</cdr:y>
    </cdr:to>
    <cdr:sp macro="" textlink="">
      <cdr:nvSpPr>
        <cdr:cNvPr id="15" name="Rectangle 14"/>
        <cdr:cNvSpPr/>
      </cdr:nvSpPr>
      <cdr:spPr>
        <a:xfrm xmlns:a="http://schemas.openxmlformats.org/drawingml/2006/main">
          <a:off x="5575975" y="1100736"/>
          <a:ext cx="2834672" cy="66523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rtl="0"/>
          <a:r>
            <a:rPr lang="en-US" sz="1600" b="0" i="0" baseline="0">
              <a:solidFill>
                <a:schemeClr val="tx1">
                  <a:lumMod val="50000"/>
                  <a:lumOff val="50000"/>
                </a:schemeClr>
              </a:solidFill>
              <a:effectLst/>
              <a:latin typeface="Gotham Narrow Light"/>
              <a:ea typeface="+mn-ea"/>
              <a:cs typeface="Gotham Narrow Light"/>
            </a:rPr>
            <a:t>FY09–FY13 average</a:t>
          </a:r>
        </a:p>
        <a:p xmlns:a="http://schemas.openxmlformats.org/drawingml/2006/main">
          <a:pPr algn="ctr" rtl="0"/>
          <a:endParaRPr lang="en-US" sz="1400" b="0" i="0" baseline="0">
            <a:solidFill>
              <a:schemeClr val="tx1">
                <a:lumMod val="50000"/>
                <a:lumOff val="50000"/>
              </a:schemeClr>
            </a:solidFill>
            <a:effectLst/>
            <a:latin typeface="Gotham Narrow Light"/>
            <a:ea typeface="+mn-ea"/>
            <a:cs typeface="Gotham Narrow Light"/>
          </a:endParaRPr>
        </a:p>
        <a:p xmlns:a="http://schemas.openxmlformats.org/drawingml/2006/main">
          <a:pPr algn="ctr" rtl="0"/>
          <a:endParaRPr lang="en-US" sz="1400" b="0">
            <a:solidFill>
              <a:srgbClr val="000000"/>
            </a:solidFill>
            <a:effectLst/>
            <a:latin typeface="Gotham Narrow Light"/>
            <a:cs typeface="Gotham Narrow Light"/>
          </a:endParaRPr>
        </a:p>
      </cdr:txBody>
    </cdr:sp>
  </cdr:relSizeAnchor>
  <cdr:relSizeAnchor xmlns:cdr="http://schemas.openxmlformats.org/drawingml/2006/chartDrawing">
    <cdr:from>
      <cdr:x>0.6875</cdr:x>
      <cdr:y>0.29187</cdr:y>
    </cdr:from>
    <cdr:to>
      <cdr:x>0.70573</cdr:x>
      <cdr:y>0.33254</cdr:y>
    </cdr:to>
    <cdr:cxnSp macro="">
      <cdr:nvCxnSpPr>
        <cdr:cNvPr id="17" name="Straight Connector 16"/>
        <cdr:cNvCxnSpPr/>
      </cdr:nvCxnSpPr>
      <cdr:spPr>
        <a:xfrm xmlns:a="http://schemas.openxmlformats.org/drawingml/2006/main">
          <a:off x="5951717" y="1833609"/>
          <a:ext cx="157810" cy="255503"/>
        </a:xfrm>
        <a:prstGeom xmlns:a="http://schemas.openxmlformats.org/drawingml/2006/main" prst="line">
          <a:avLst/>
        </a:prstGeom>
        <a:ln xmlns:a="http://schemas.openxmlformats.org/drawingml/2006/main">
          <a:solidFill>
            <a:schemeClr val="tx1">
              <a:lumMod val="50000"/>
              <a:lumOff val="50000"/>
            </a:schemeClr>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0.90278</cdr:x>
      <cdr:y>0.42943</cdr:y>
    </cdr:from>
    <cdr:to>
      <cdr:x>0.92101</cdr:x>
      <cdr:y>0.4701</cdr:y>
    </cdr:to>
    <cdr:cxnSp macro="">
      <cdr:nvCxnSpPr>
        <cdr:cNvPr id="18" name="Straight Connector 17"/>
        <cdr:cNvCxnSpPr/>
      </cdr:nvCxnSpPr>
      <cdr:spPr>
        <a:xfrm xmlns:a="http://schemas.openxmlformats.org/drawingml/2006/main">
          <a:off x="7815385" y="2697811"/>
          <a:ext cx="157810" cy="255503"/>
        </a:xfrm>
        <a:prstGeom xmlns:a="http://schemas.openxmlformats.org/drawingml/2006/main" prst="line">
          <a:avLst/>
        </a:prstGeom>
        <a:ln xmlns:a="http://schemas.openxmlformats.org/drawingml/2006/main">
          <a:solidFill>
            <a:schemeClr val="tx1">
              <a:lumMod val="50000"/>
              <a:lumOff val="50000"/>
            </a:schemeClr>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absoluteAnchor>
    <xdr:pos x="0" y="0"/>
    <xdr:ext cx="8672015" cy="629787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0.10984</cdr:x>
      <cdr:y>0.89616</cdr:y>
    </cdr:from>
    <cdr:to>
      <cdr:x>1</cdr:x>
      <cdr:y>1</cdr:y>
    </cdr:to>
    <cdr:sp macro="" textlink="">
      <cdr:nvSpPr>
        <cdr:cNvPr id="2" name="TextBox 1"/>
        <cdr:cNvSpPr txBox="1"/>
      </cdr:nvSpPr>
      <cdr:spPr>
        <a:xfrm xmlns:a="http://schemas.openxmlformats.org/drawingml/2006/main">
          <a:off x="952500" y="5643919"/>
          <a:ext cx="7719515" cy="65395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rtl="0"/>
          <a:r>
            <a:rPr lang="en-US" sz="1150" b="0" i="0" baseline="0">
              <a:effectLst/>
              <a:latin typeface="Gotham Narrow Light" pitchFamily="50" charset="0"/>
              <a:ea typeface="+mn-ea"/>
              <a:cs typeface="+mn-cs"/>
            </a:rPr>
            <a:t>Source: Office of Management and Budget, "FISMA Annual Report to Congress," February 27, 2015.</a:t>
          </a:r>
        </a:p>
        <a:p xmlns:a="http://schemas.openxmlformats.org/drawingml/2006/main">
          <a:pPr algn="r" rtl="0"/>
          <a:r>
            <a:rPr lang="en-US" sz="1150" b="0" i="0" baseline="0">
              <a:effectLst/>
              <a:latin typeface="Gotham Narrow Light" pitchFamily="50" charset="0"/>
              <a:ea typeface="+mn-ea"/>
              <a:cs typeface="+mn-cs"/>
            </a:rPr>
            <a:t>Data note: An additional 90 DoS incidents and 35 phishing incidents occurred in FY 2014 . </a:t>
          </a:r>
          <a:endParaRPr lang="en-US" sz="1150">
            <a:effectLst/>
            <a:latin typeface="Gotham Narrow Light" pitchFamily="50" charset="0"/>
          </a:endParaRPr>
        </a:p>
        <a:p xmlns:a="http://schemas.openxmlformats.org/drawingml/2006/main">
          <a:pPr algn="r"/>
          <a:r>
            <a:rPr lang="en-US" sz="1150" b="0" i="0" baseline="0">
              <a:effectLst/>
              <a:latin typeface="Gotham Narrow Light" pitchFamily="50" charset="0"/>
              <a:ea typeface="+mn-ea"/>
              <a:cs typeface="+mn-cs"/>
            </a:rPr>
            <a:t>Produced by Andrea Castillo, Mercatus Center at George Mason University, March 2015</a:t>
          </a:r>
          <a:endParaRPr lang="en-US" sz="1150">
            <a:latin typeface="Gotham Narrow Light" pitchFamily="50" charset="0"/>
          </a:endParaRPr>
        </a:p>
      </cdr:txBody>
    </cdr:sp>
  </cdr:relSizeAnchor>
  <cdr:relSizeAnchor xmlns:cdr="http://schemas.openxmlformats.org/drawingml/2006/chartDrawing">
    <cdr:from>
      <cdr:x>0.12951</cdr:x>
      <cdr:y>0.27539</cdr:y>
    </cdr:from>
    <cdr:to>
      <cdr:x>0.33443</cdr:x>
      <cdr:y>0.39052</cdr:y>
    </cdr:to>
    <cdr:sp macro="" textlink="">
      <cdr:nvSpPr>
        <cdr:cNvPr id="3" name="TextBox 2"/>
        <cdr:cNvSpPr txBox="1"/>
      </cdr:nvSpPr>
      <cdr:spPr>
        <a:xfrm xmlns:a="http://schemas.openxmlformats.org/drawingml/2006/main">
          <a:off x="1123095" y="1734401"/>
          <a:ext cx="1777052" cy="7250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2200">
              <a:solidFill>
                <a:srgbClr val="477257"/>
              </a:solidFill>
              <a:latin typeface="Gotham Narrow Light" pitchFamily="50" charset="0"/>
            </a:rPr>
            <a:t>Non-Cyber</a:t>
          </a:r>
        </a:p>
      </cdr:txBody>
    </cdr:sp>
  </cdr:relSizeAnchor>
  <cdr:relSizeAnchor xmlns:cdr="http://schemas.openxmlformats.org/drawingml/2006/chartDrawing">
    <cdr:from>
      <cdr:x>0.17799</cdr:x>
      <cdr:y>0.71687</cdr:y>
    </cdr:from>
    <cdr:to>
      <cdr:x>0.38291</cdr:x>
      <cdr:y>0.83199</cdr:y>
    </cdr:to>
    <cdr:sp macro="" textlink="">
      <cdr:nvSpPr>
        <cdr:cNvPr id="4" name="TextBox 1"/>
        <cdr:cNvSpPr txBox="1"/>
      </cdr:nvSpPr>
      <cdr:spPr>
        <a:xfrm xmlns:a="http://schemas.openxmlformats.org/drawingml/2006/main">
          <a:off x="1543525" y="4514754"/>
          <a:ext cx="1777052" cy="7250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200">
              <a:solidFill>
                <a:srgbClr val="778447"/>
              </a:solidFill>
              <a:latin typeface="Gotham Narrow Light" pitchFamily="50" charset="0"/>
            </a:rPr>
            <a:t>Other</a:t>
          </a:r>
        </a:p>
      </cdr:txBody>
    </cdr:sp>
  </cdr:relSizeAnchor>
  <cdr:relSizeAnchor xmlns:cdr="http://schemas.openxmlformats.org/drawingml/2006/chartDrawing">
    <cdr:from>
      <cdr:x>0.61405</cdr:x>
      <cdr:y>0.81168</cdr:y>
    </cdr:from>
    <cdr:to>
      <cdr:x>0.90328</cdr:x>
      <cdr:y>0.9268</cdr:y>
    </cdr:to>
    <cdr:sp macro="" textlink="">
      <cdr:nvSpPr>
        <cdr:cNvPr id="5" name="TextBox 1"/>
        <cdr:cNvSpPr txBox="1"/>
      </cdr:nvSpPr>
      <cdr:spPr>
        <a:xfrm xmlns:a="http://schemas.openxmlformats.org/drawingml/2006/main">
          <a:off x="5325090" y="5111842"/>
          <a:ext cx="2508155" cy="7250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200">
              <a:solidFill>
                <a:srgbClr val="45B97C"/>
              </a:solidFill>
              <a:latin typeface="Gotham Narrow Light" pitchFamily="50" charset="0"/>
            </a:rPr>
            <a:t>Policy</a:t>
          </a:r>
          <a:r>
            <a:rPr lang="en-US" sz="2200" baseline="0">
              <a:solidFill>
                <a:srgbClr val="45B97C"/>
              </a:solidFill>
              <a:latin typeface="Gotham Narrow Light" pitchFamily="50" charset="0"/>
            </a:rPr>
            <a:t> Violation</a:t>
          </a:r>
          <a:endParaRPr lang="en-US" sz="2200" b="1">
            <a:solidFill>
              <a:srgbClr val="45B97C"/>
            </a:solidFill>
            <a:latin typeface="Gotham Narrow Light" pitchFamily="50" charset="0"/>
          </a:endParaRPr>
        </a:p>
      </cdr:txBody>
    </cdr:sp>
  </cdr:relSizeAnchor>
  <cdr:relSizeAnchor xmlns:cdr="http://schemas.openxmlformats.org/drawingml/2006/chartDrawing">
    <cdr:from>
      <cdr:x>0.71078</cdr:x>
      <cdr:y>0.63335</cdr:y>
    </cdr:from>
    <cdr:to>
      <cdr:x>0.94098</cdr:x>
      <cdr:y>0.74847</cdr:y>
    </cdr:to>
    <cdr:sp macro="" textlink="">
      <cdr:nvSpPr>
        <cdr:cNvPr id="6" name="TextBox 1"/>
        <cdr:cNvSpPr txBox="1"/>
      </cdr:nvSpPr>
      <cdr:spPr>
        <a:xfrm xmlns:a="http://schemas.openxmlformats.org/drawingml/2006/main">
          <a:off x="6163857" y="3988748"/>
          <a:ext cx="1996364" cy="7250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200">
              <a:solidFill>
                <a:srgbClr val="75C044"/>
              </a:solidFill>
              <a:latin typeface="Gotham Narrow Light" pitchFamily="50" charset="0"/>
            </a:rPr>
            <a:t>Equipment</a:t>
          </a:r>
        </a:p>
      </cdr:txBody>
    </cdr:sp>
  </cdr:relSizeAnchor>
  <cdr:relSizeAnchor xmlns:cdr="http://schemas.openxmlformats.org/drawingml/2006/chartDrawing">
    <cdr:from>
      <cdr:x>0.70586</cdr:x>
      <cdr:y>0.37375</cdr:y>
    </cdr:from>
    <cdr:to>
      <cdr:x>0.8541</cdr:x>
      <cdr:y>0.4447</cdr:y>
    </cdr:to>
    <cdr:sp macro="" textlink="">
      <cdr:nvSpPr>
        <cdr:cNvPr id="7" name="TextBox 1"/>
        <cdr:cNvSpPr txBox="1"/>
      </cdr:nvSpPr>
      <cdr:spPr>
        <a:xfrm xmlns:a="http://schemas.openxmlformats.org/drawingml/2006/main">
          <a:off x="6121210" y="2353861"/>
          <a:ext cx="1285543" cy="4467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200">
              <a:solidFill>
                <a:srgbClr val="9ACF89"/>
              </a:solidFill>
              <a:latin typeface="Gotham Narrow Light" pitchFamily="50" charset="0"/>
            </a:rPr>
            <a:t>Malware</a:t>
          </a:r>
        </a:p>
      </cdr:txBody>
    </cdr:sp>
  </cdr:relSizeAnchor>
  <cdr:relSizeAnchor xmlns:cdr="http://schemas.openxmlformats.org/drawingml/2006/chartDrawing">
    <cdr:from>
      <cdr:x>0.62389</cdr:x>
      <cdr:y>0.24057</cdr:y>
    </cdr:from>
    <cdr:to>
      <cdr:x>0.96066</cdr:x>
      <cdr:y>0.31151</cdr:y>
    </cdr:to>
    <cdr:sp macro="" textlink="">
      <cdr:nvSpPr>
        <cdr:cNvPr id="8" name="TextBox 1"/>
        <cdr:cNvSpPr txBox="1"/>
      </cdr:nvSpPr>
      <cdr:spPr>
        <a:xfrm xmlns:a="http://schemas.openxmlformats.org/drawingml/2006/main">
          <a:off x="5410390" y="1515092"/>
          <a:ext cx="2920430" cy="4467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2000">
              <a:solidFill>
                <a:srgbClr val="74DCDA"/>
              </a:solidFill>
              <a:latin typeface="Gotham Narrow Light" pitchFamily="50" charset="0"/>
            </a:rPr>
            <a:t>Social</a:t>
          </a:r>
          <a:r>
            <a:rPr lang="en-US" sz="2000">
              <a:solidFill>
                <a:srgbClr val="ADE9E9"/>
              </a:solidFill>
              <a:latin typeface="Gotham Narrow Light" pitchFamily="50" charset="0"/>
            </a:rPr>
            <a:t> </a:t>
          </a:r>
          <a:r>
            <a:rPr lang="en-US" sz="2000">
              <a:solidFill>
                <a:srgbClr val="74DCDA"/>
              </a:solidFill>
              <a:latin typeface="Gotham Narrow Light" pitchFamily="50" charset="0"/>
            </a:rPr>
            <a:t>Engineering</a:t>
          </a:r>
        </a:p>
      </cdr:txBody>
    </cdr:sp>
  </cdr:relSizeAnchor>
  <cdr:relSizeAnchor xmlns:cdr="http://schemas.openxmlformats.org/drawingml/2006/chartDrawing">
    <cdr:from>
      <cdr:x>0.54098</cdr:x>
      <cdr:y>0.18865</cdr:y>
    </cdr:from>
    <cdr:to>
      <cdr:x>0.92131</cdr:x>
      <cdr:y>0.25508</cdr:y>
    </cdr:to>
    <cdr:sp macro="" textlink="">
      <cdr:nvSpPr>
        <cdr:cNvPr id="9" name="TextBox 1"/>
        <cdr:cNvSpPr txBox="1"/>
      </cdr:nvSpPr>
      <cdr:spPr>
        <a:xfrm xmlns:a="http://schemas.openxmlformats.org/drawingml/2006/main">
          <a:off x="4691419" y="1188112"/>
          <a:ext cx="3298208" cy="4183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2000">
              <a:solidFill>
                <a:srgbClr val="FBEB31"/>
              </a:solidFill>
              <a:latin typeface="Gotham Narrow Light" pitchFamily="50" charset="0"/>
            </a:rPr>
            <a:t>Suspicious Network</a:t>
          </a:r>
          <a:r>
            <a:rPr lang="en-US" sz="2000" baseline="0">
              <a:solidFill>
                <a:srgbClr val="FBEB31"/>
              </a:solidFill>
              <a:latin typeface="Gotham Narrow Light" pitchFamily="50" charset="0"/>
            </a:rPr>
            <a:t> Activity</a:t>
          </a:r>
          <a:endParaRPr lang="en-US" sz="2000">
            <a:solidFill>
              <a:srgbClr val="FBEB31"/>
            </a:solidFill>
            <a:latin typeface="Gotham Narrow Light" pitchFamily="50" charset="0"/>
          </a:endParaRPr>
        </a:p>
      </cdr:txBody>
    </cdr:sp>
  </cdr:relSizeAnchor>
  <cdr:relSizeAnchor xmlns:cdr="http://schemas.openxmlformats.org/drawingml/2006/chartDrawing">
    <cdr:from>
      <cdr:x>0.49508</cdr:x>
      <cdr:y>0.14673</cdr:y>
    </cdr:from>
    <cdr:to>
      <cdr:x>0.79016</cdr:x>
      <cdr:y>0.20316</cdr:y>
    </cdr:to>
    <cdr:sp macro="" textlink="">
      <cdr:nvSpPr>
        <cdr:cNvPr id="10" name="TextBox 1"/>
        <cdr:cNvSpPr txBox="1"/>
      </cdr:nvSpPr>
      <cdr:spPr>
        <a:xfrm xmlns:a="http://schemas.openxmlformats.org/drawingml/2006/main">
          <a:off x="4293356" y="924065"/>
          <a:ext cx="2558955" cy="35541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2000">
              <a:solidFill>
                <a:srgbClr val="BCB570"/>
              </a:solidFill>
              <a:latin typeface="Gotham Narrow Light" pitchFamily="50" charset="0"/>
            </a:rPr>
            <a:t>Unauthorized Access</a:t>
          </a:r>
        </a:p>
      </cdr:txBody>
    </cdr:sp>
  </cdr:relSizeAnchor>
  <cdr:relSizeAnchor xmlns:cdr="http://schemas.openxmlformats.org/drawingml/2006/chartDrawing">
    <cdr:from>
      <cdr:x>0.27541</cdr:x>
      <cdr:y>0.14576</cdr:y>
    </cdr:from>
    <cdr:to>
      <cdr:x>0.50328</cdr:x>
      <cdr:y>0.20542</cdr:y>
    </cdr:to>
    <cdr:sp macro="" textlink="">
      <cdr:nvSpPr>
        <cdr:cNvPr id="11" name="TextBox 1"/>
        <cdr:cNvSpPr txBox="1"/>
      </cdr:nvSpPr>
      <cdr:spPr>
        <a:xfrm xmlns:a="http://schemas.openxmlformats.org/drawingml/2006/main">
          <a:off x="2388358" y="918001"/>
          <a:ext cx="1976084" cy="37569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2000">
              <a:solidFill>
                <a:srgbClr val="FF9371"/>
              </a:solidFill>
              <a:latin typeface="Gotham Narrow Light" pitchFamily="50" charset="0"/>
            </a:rPr>
            <a:t>Improper Usage</a:t>
          </a:r>
        </a:p>
      </cdr:txBody>
    </cdr:sp>
  </cdr:relSizeAnchor>
  <cdr:relSizeAnchor xmlns:cdr="http://schemas.openxmlformats.org/drawingml/2006/chartDrawing">
    <cdr:from>
      <cdr:x>0.32787</cdr:x>
      <cdr:y>0.40181</cdr:y>
    </cdr:from>
    <cdr:to>
      <cdr:x>0.63115</cdr:x>
      <cdr:y>0.7246</cdr:y>
    </cdr:to>
    <cdr:sp macro="" textlink="">
      <cdr:nvSpPr>
        <cdr:cNvPr id="21" name="TextBox 20"/>
        <cdr:cNvSpPr txBox="1"/>
      </cdr:nvSpPr>
      <cdr:spPr>
        <a:xfrm xmlns:a="http://schemas.openxmlformats.org/drawingml/2006/main">
          <a:off x="2843286" y="2530521"/>
          <a:ext cx="2630037" cy="20329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2400" baseline="0">
              <a:latin typeface="Gotham Narrow Light" pitchFamily="50" charset="0"/>
            </a:rPr>
            <a:t>69,851 total federal cybersecurity incidents reported in FY 2014</a:t>
          </a:r>
          <a:endParaRPr lang="en-US" sz="2400">
            <a:latin typeface="Gotham Narrow Light" pitchFamily="50" charset="0"/>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fas.org/sgp/crs/misc/R43831.pdf" TargetMode="External"/><Relationship Id="rId2" Type="http://schemas.openxmlformats.org/officeDocument/2006/relationships/hyperlink" Target="http://gao.gov/assets/670/662227.pdf" TargetMode="External"/><Relationship Id="rId3" Type="http://schemas.openxmlformats.org/officeDocument/2006/relationships/hyperlink" Target="https://www.whitehouse.gov/sites/default/files/omb/assets/egov_docs/final_fy14_fisma_report_02_27_2015.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gao.gov/assets/670/6622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topLeftCell="A4" zoomScale="70" zoomScaleNormal="70" zoomScalePageLayoutView="70" workbookViewId="0">
      <selection activeCell="F21" sqref="F21:Q21"/>
    </sheetView>
  </sheetViews>
  <sheetFormatPr baseColWidth="10" defaultColWidth="8.83203125" defaultRowHeight="14" x14ac:dyDescent="0"/>
  <cols>
    <col min="3" max="5" width="24.1640625" hidden="1" customWidth="1"/>
    <col min="6" max="6" width="24.1640625" customWidth="1"/>
    <col min="7" max="7" width="24.1640625" hidden="1" customWidth="1"/>
    <col min="8" max="8" width="27.5" bestFit="1" customWidth="1"/>
    <col min="9" max="9" width="33.1640625" bestFit="1" customWidth="1"/>
    <col min="10" max="10" width="33.1640625" customWidth="1"/>
    <col min="11" max="11" width="24.5" customWidth="1"/>
    <col min="12" max="12" width="14.5" bestFit="1" customWidth="1"/>
    <col min="13" max="13" width="17.83203125" bestFit="1" customWidth="1"/>
    <col min="15" max="15" width="15.6640625" bestFit="1" customWidth="1"/>
    <col min="16" max="16" width="11.6640625" bestFit="1" customWidth="1"/>
    <col min="17" max="17" width="9.5" bestFit="1" customWidth="1"/>
  </cols>
  <sheetData>
    <row r="1" spans="2:16">
      <c r="B1" s="3" t="s">
        <v>32</v>
      </c>
    </row>
    <row r="2" spans="2:16">
      <c r="B2" s="3" t="s">
        <v>33</v>
      </c>
    </row>
    <row r="3" spans="2:16">
      <c r="B3" s="3" t="s">
        <v>34</v>
      </c>
    </row>
    <row r="4" spans="2:16">
      <c r="B4" s="3"/>
      <c r="C4" s="4"/>
      <c r="D4" s="4"/>
      <c r="E4" s="4"/>
      <c r="F4" s="4"/>
      <c r="G4" s="4"/>
      <c r="H4" s="4"/>
    </row>
    <row r="5" spans="2:16">
      <c r="C5" t="s">
        <v>10</v>
      </c>
      <c r="D5" t="s">
        <v>9</v>
      </c>
      <c r="E5" t="s">
        <v>11</v>
      </c>
      <c r="F5" t="s">
        <v>14</v>
      </c>
      <c r="G5" t="s">
        <v>12</v>
      </c>
      <c r="H5" t="s">
        <v>13</v>
      </c>
      <c r="I5" t="s">
        <v>7</v>
      </c>
      <c r="J5" t="s">
        <v>26</v>
      </c>
      <c r="K5" t="s">
        <v>8</v>
      </c>
      <c r="L5" t="s">
        <v>27</v>
      </c>
      <c r="M5" t="s">
        <v>28</v>
      </c>
    </row>
    <row r="6" spans="2:16">
      <c r="B6" t="s">
        <v>0</v>
      </c>
      <c r="C6" s="1">
        <v>5.5</v>
      </c>
      <c r="D6">
        <v>201.6</v>
      </c>
      <c r="E6">
        <v>232.95699999999999</v>
      </c>
      <c r="F6" s="1">
        <f>(C6*(E6/D6))*1000000000</f>
        <v>6355473710.317461</v>
      </c>
      <c r="G6" s="5">
        <v>66.2</v>
      </c>
      <c r="H6" s="1">
        <f>(G6*(E6/D6))*1000000000</f>
        <v>76496792658.730179</v>
      </c>
      <c r="I6">
        <v>5503</v>
      </c>
      <c r="N6" s="6">
        <f>(I7-I6)/I6</f>
        <v>1.1644557514083227</v>
      </c>
    </row>
    <row r="7" spans="2:16">
      <c r="B7" t="s">
        <v>1</v>
      </c>
      <c r="C7" s="1">
        <v>5.9</v>
      </c>
      <c r="D7">
        <v>207.34200000000001</v>
      </c>
      <c r="E7">
        <v>232.95699999999999</v>
      </c>
      <c r="F7" s="1">
        <f t="shared" ref="F7:F13" si="0">(C7*(E7/D7))*1000000000</f>
        <v>6628885126.9882603</v>
      </c>
      <c r="G7" s="5">
        <v>68.2</v>
      </c>
      <c r="H7" s="1">
        <f t="shared" ref="H7:H13" si="1">(G7*(E7/D7))*1000000000</f>
        <v>76625417908.576157</v>
      </c>
      <c r="I7">
        <v>11911</v>
      </c>
      <c r="N7" s="6">
        <f t="shared" ref="N7:N12" si="2">(I8-I7)/I7</f>
        <v>0.41407102678196622</v>
      </c>
    </row>
    <row r="8" spans="2:16">
      <c r="B8" t="s">
        <v>2</v>
      </c>
      <c r="C8" s="1">
        <v>6.2</v>
      </c>
      <c r="D8">
        <v>215.303</v>
      </c>
      <c r="E8">
        <v>232.95699999999999</v>
      </c>
      <c r="F8" s="1">
        <f t="shared" si="0"/>
        <v>6708375638.0542765</v>
      </c>
      <c r="G8" s="5">
        <v>72.8</v>
      </c>
      <c r="H8" s="1">
        <f t="shared" si="1"/>
        <v>78769313943.605057</v>
      </c>
      <c r="I8">
        <v>16843</v>
      </c>
      <c r="N8" s="6">
        <f t="shared" si="2"/>
        <v>0.78109600427477288</v>
      </c>
    </row>
    <row r="9" spans="2:16">
      <c r="B9" t="s">
        <v>3</v>
      </c>
      <c r="C9" s="1">
        <v>6.8</v>
      </c>
      <c r="D9">
        <v>214.53700000000001</v>
      </c>
      <c r="E9">
        <v>232.95699999999999</v>
      </c>
      <c r="F9" s="1">
        <f t="shared" si="0"/>
        <v>7383843346.3691568</v>
      </c>
      <c r="G9" s="5">
        <v>76.099999999999994</v>
      </c>
      <c r="H9" s="1">
        <f t="shared" si="1"/>
        <v>82633893920.396011</v>
      </c>
      <c r="I9">
        <v>29999</v>
      </c>
      <c r="J9">
        <v>19518</v>
      </c>
      <c r="K9">
        <v>10481</v>
      </c>
      <c r="L9" s="8">
        <f t="shared" ref="L9:L14" si="3">J9/(J9+K9)</f>
        <v>0.65062168738957971</v>
      </c>
      <c r="M9" s="8">
        <f t="shared" ref="M9:M14" si="4">K9/(K9+J9)</f>
        <v>0.34937831261042035</v>
      </c>
      <c r="N9" s="6">
        <f t="shared" si="2"/>
        <v>0.39257975265842193</v>
      </c>
      <c r="O9" s="6">
        <f>AVERAGE(N6:N12)</f>
        <v>0.45310516943612184</v>
      </c>
      <c r="P9" s="6">
        <f>K9/I9</f>
        <v>0.34937831261042035</v>
      </c>
    </row>
    <row r="10" spans="2:16">
      <c r="B10" t="s">
        <v>29</v>
      </c>
      <c r="C10" s="2">
        <v>12</v>
      </c>
      <c r="D10">
        <v>218.05600000000001</v>
      </c>
      <c r="E10">
        <v>232.95699999999999</v>
      </c>
      <c r="F10" s="1">
        <f t="shared" si="0"/>
        <v>12820027882.745716</v>
      </c>
      <c r="G10" s="5">
        <v>80.7</v>
      </c>
      <c r="H10" s="1">
        <f t="shared" si="1"/>
        <v>86214687511.464951</v>
      </c>
      <c r="I10">
        <v>41776</v>
      </c>
      <c r="J10">
        <v>28748</v>
      </c>
      <c r="K10">
        <v>13028</v>
      </c>
      <c r="L10" s="8">
        <f t="shared" si="3"/>
        <v>0.68814630409804678</v>
      </c>
      <c r="M10" s="8">
        <f t="shared" si="4"/>
        <v>0.31185369590195328</v>
      </c>
      <c r="N10" s="6">
        <f t="shared" si="2"/>
        <v>2.5804289544235925E-2</v>
      </c>
      <c r="P10" s="6">
        <f>K10/I10</f>
        <v>0.31185369590195328</v>
      </c>
    </row>
    <row r="11" spans="2:16">
      <c r="B11" t="s">
        <v>4</v>
      </c>
      <c r="C11" s="1">
        <v>13.3</v>
      </c>
      <c r="D11">
        <v>224.93899999999999</v>
      </c>
      <c r="E11">
        <v>232.95699999999999</v>
      </c>
      <c r="F11" s="1">
        <f t="shared" si="0"/>
        <v>13774081417.62878</v>
      </c>
      <c r="G11" s="5">
        <v>76</v>
      </c>
      <c r="H11" s="1">
        <f t="shared" si="1"/>
        <v>78709036672.164459</v>
      </c>
      <c r="I11">
        <v>42854</v>
      </c>
      <c r="J11">
        <v>27270</v>
      </c>
      <c r="K11">
        <v>15584</v>
      </c>
      <c r="L11" s="8">
        <f t="shared" si="3"/>
        <v>0.63634666542213092</v>
      </c>
      <c r="M11" s="8">
        <f t="shared" si="4"/>
        <v>0.36365333457786903</v>
      </c>
      <c r="N11" s="6">
        <f t="shared" si="2"/>
        <v>0.13319643440518972</v>
      </c>
      <c r="P11" s="6">
        <f>K11/I11</f>
        <v>0.36365333457786903</v>
      </c>
    </row>
    <row r="12" spans="2:16">
      <c r="B12" t="s">
        <v>5</v>
      </c>
      <c r="C12" s="1">
        <v>14.6</v>
      </c>
      <c r="D12">
        <v>229.59399999999999</v>
      </c>
      <c r="E12">
        <v>232.95699999999999</v>
      </c>
      <c r="F12" s="1">
        <f t="shared" si="0"/>
        <v>14813854891.678354</v>
      </c>
      <c r="G12" s="5">
        <v>75</v>
      </c>
      <c r="H12" s="1">
        <f t="shared" si="1"/>
        <v>76098569649.032639</v>
      </c>
      <c r="I12">
        <v>48562</v>
      </c>
      <c r="J12">
        <v>26406</v>
      </c>
      <c r="K12">
        <v>22156</v>
      </c>
      <c r="L12" s="8">
        <f t="shared" si="3"/>
        <v>0.54375849429595158</v>
      </c>
      <c r="M12" s="8">
        <f t="shared" si="4"/>
        <v>0.45624150570404842</v>
      </c>
      <c r="N12" s="6">
        <f t="shared" si="2"/>
        <v>0.26053292697994318</v>
      </c>
      <c r="P12" s="6">
        <f>K12/I12</f>
        <v>0.45624150570404842</v>
      </c>
    </row>
    <row r="13" spans="2:16">
      <c r="B13" t="s">
        <v>30</v>
      </c>
      <c r="C13" s="1">
        <v>10.3</v>
      </c>
      <c r="D13">
        <v>232.95699999999999</v>
      </c>
      <c r="E13">
        <v>232.95699999999999</v>
      </c>
      <c r="F13" s="1">
        <f t="shared" si="0"/>
        <v>10300000000</v>
      </c>
      <c r="G13" s="5">
        <v>73.2</v>
      </c>
      <c r="H13" s="1">
        <f t="shared" si="1"/>
        <v>73200000000</v>
      </c>
      <c r="I13">
        <v>61214</v>
      </c>
      <c r="J13">
        <v>35648</v>
      </c>
      <c r="K13">
        <v>25566</v>
      </c>
      <c r="L13" s="8">
        <f t="shared" si="3"/>
        <v>0.58235044270918412</v>
      </c>
      <c r="M13" s="8">
        <f t="shared" si="4"/>
        <v>0.41764955729081582</v>
      </c>
      <c r="N13" s="6"/>
      <c r="P13" s="6">
        <f>K13/I13</f>
        <v>0.41764955729081582</v>
      </c>
    </row>
    <row r="14" spans="2:16">
      <c r="B14" t="s">
        <v>31</v>
      </c>
      <c r="C14" s="1"/>
      <c r="F14" s="1">
        <v>12705000000</v>
      </c>
      <c r="G14" s="5"/>
      <c r="H14" s="1"/>
      <c r="I14" s="9">
        <v>69851</v>
      </c>
      <c r="J14" s="9">
        <v>52928</v>
      </c>
      <c r="K14" s="9">
        <v>16923</v>
      </c>
      <c r="L14" s="8">
        <f t="shared" si="3"/>
        <v>0.75772716210218893</v>
      </c>
      <c r="M14" s="8">
        <f t="shared" si="4"/>
        <v>0.24227283789781107</v>
      </c>
      <c r="N14" s="6"/>
      <c r="P14" s="6"/>
    </row>
    <row r="15" spans="2:16">
      <c r="C15" s="2"/>
      <c r="D15" s="2"/>
      <c r="E15" s="2"/>
      <c r="F15" s="1">
        <f>SUM(F6:F14)</f>
        <v>91489542013.782013</v>
      </c>
      <c r="G15" s="2"/>
      <c r="H15" s="2"/>
      <c r="I15" s="6">
        <f>(I14-I6)/I6</f>
        <v>11.69325822278757</v>
      </c>
      <c r="J15" s="6"/>
      <c r="L15" s="8"/>
      <c r="M15" s="8"/>
    </row>
    <row r="16" spans="2:16">
      <c r="F16" s="6">
        <f>(F13-F6)/F6</f>
        <v>0.62065024095355859</v>
      </c>
      <c r="L16" s="7">
        <f>AVERAGE(L9:L14)</f>
        <v>0.64315845933618043</v>
      </c>
      <c r="M16" s="7">
        <f>AVERAGE(M9:M14)</f>
        <v>0.35684154066381968</v>
      </c>
    </row>
    <row r="21" spans="1:18">
      <c r="F21" t="s">
        <v>35</v>
      </c>
      <c r="H21" t="s">
        <v>36</v>
      </c>
      <c r="I21" t="s">
        <v>37</v>
      </c>
      <c r="J21" t="s">
        <v>38</v>
      </c>
      <c r="K21" t="s">
        <v>39</v>
      </c>
      <c r="L21" t="s">
        <v>21</v>
      </c>
      <c r="M21" t="s">
        <v>22</v>
      </c>
      <c r="N21" t="s">
        <v>40</v>
      </c>
      <c r="O21" t="s">
        <v>41</v>
      </c>
      <c r="P21" t="s">
        <v>42</v>
      </c>
      <c r="Q21" t="s">
        <v>18</v>
      </c>
    </row>
    <row r="22" spans="1:18">
      <c r="A22" s="43" t="s">
        <v>44</v>
      </c>
      <c r="B22" t="s">
        <v>43</v>
      </c>
      <c r="F22">
        <v>49</v>
      </c>
      <c r="H22">
        <v>627</v>
      </c>
      <c r="I22">
        <v>958</v>
      </c>
      <c r="J22">
        <v>2556</v>
      </c>
      <c r="K22">
        <v>3503</v>
      </c>
      <c r="L22">
        <v>5641</v>
      </c>
      <c r="M22">
        <v>9206</v>
      </c>
      <c r="N22">
        <v>9454</v>
      </c>
      <c r="O22">
        <v>11424</v>
      </c>
      <c r="P22">
        <v>14660</v>
      </c>
      <c r="Q22">
        <v>56</v>
      </c>
      <c r="R22">
        <f>SUM(F22:Q22)</f>
        <v>58134</v>
      </c>
    </row>
    <row r="23" spans="1:18">
      <c r="A23" s="43"/>
      <c r="B23" t="s">
        <v>31</v>
      </c>
      <c r="F23">
        <v>84</v>
      </c>
      <c r="H23">
        <v>1030</v>
      </c>
      <c r="I23">
        <v>764</v>
      </c>
      <c r="J23">
        <v>2013</v>
      </c>
      <c r="K23">
        <v>3979</v>
      </c>
      <c r="L23">
        <v>14530</v>
      </c>
      <c r="M23">
        <v>8816</v>
      </c>
      <c r="N23">
        <v>7409</v>
      </c>
      <c r="O23">
        <v>11614</v>
      </c>
      <c r="P23">
        <v>16923</v>
      </c>
      <c r="Q23">
        <v>34</v>
      </c>
      <c r="R23">
        <f>SUM(F23:Q23)</f>
        <v>67196</v>
      </c>
    </row>
    <row r="24" spans="1:18">
      <c r="A24" s="10"/>
    </row>
    <row r="25" spans="1:18">
      <c r="A25" s="43" t="s">
        <v>45</v>
      </c>
      <c r="B25" t="s">
        <v>43</v>
      </c>
      <c r="F25">
        <v>5</v>
      </c>
      <c r="H25">
        <v>24</v>
      </c>
      <c r="I25">
        <v>11</v>
      </c>
      <c r="J25">
        <v>623</v>
      </c>
      <c r="K25">
        <v>72</v>
      </c>
      <c r="L25">
        <v>228</v>
      </c>
      <c r="M25">
        <v>394</v>
      </c>
      <c r="N25">
        <v>417</v>
      </c>
      <c r="O25">
        <v>467</v>
      </c>
      <c r="P25">
        <v>526</v>
      </c>
      <c r="Q25">
        <v>15</v>
      </c>
      <c r="R25">
        <f>SUM(F25:Q25)</f>
        <v>2782</v>
      </c>
    </row>
    <row r="26" spans="1:18">
      <c r="A26" s="43"/>
      <c r="B26" t="s">
        <v>31</v>
      </c>
      <c r="F26">
        <v>6</v>
      </c>
      <c r="H26">
        <v>52</v>
      </c>
      <c r="I26">
        <v>36</v>
      </c>
      <c r="J26">
        <v>561</v>
      </c>
      <c r="K26">
        <v>153</v>
      </c>
      <c r="L26">
        <v>217</v>
      </c>
      <c r="M26">
        <v>492</v>
      </c>
      <c r="N26">
        <v>296</v>
      </c>
      <c r="O26">
        <v>488</v>
      </c>
      <c r="P26">
        <v>353</v>
      </c>
      <c r="Q26">
        <v>1</v>
      </c>
      <c r="R26">
        <f>SUM(F26:Q26)</f>
        <v>2655</v>
      </c>
    </row>
    <row r="27" spans="1:18">
      <c r="F27" t="s">
        <v>35</v>
      </c>
      <c r="H27" t="s">
        <v>36</v>
      </c>
      <c r="I27" t="s">
        <v>37</v>
      </c>
      <c r="J27" t="s">
        <v>38</v>
      </c>
      <c r="K27" t="s">
        <v>39</v>
      </c>
      <c r="L27" t="s">
        <v>21</v>
      </c>
      <c r="M27" t="s">
        <v>22</v>
      </c>
      <c r="N27" t="s">
        <v>40</v>
      </c>
      <c r="O27" t="s">
        <v>41</v>
      </c>
      <c r="P27" t="s">
        <v>42</v>
      </c>
      <c r="Q27" t="s">
        <v>18</v>
      </c>
    </row>
    <row r="28" spans="1:18">
      <c r="A28" s="43" t="s">
        <v>46</v>
      </c>
      <c r="B28" t="s">
        <v>43</v>
      </c>
      <c r="F28">
        <v>54</v>
      </c>
      <c r="G28">
        <v>0</v>
      </c>
      <c r="H28">
        <v>651</v>
      </c>
      <c r="I28">
        <v>969</v>
      </c>
      <c r="J28">
        <v>3179</v>
      </c>
      <c r="K28">
        <v>3575</v>
      </c>
      <c r="L28">
        <v>5869</v>
      </c>
      <c r="M28">
        <v>9600</v>
      </c>
      <c r="N28">
        <v>9871</v>
      </c>
      <c r="O28">
        <v>11891</v>
      </c>
      <c r="P28">
        <v>15186</v>
      </c>
      <c r="Q28">
        <v>71</v>
      </c>
      <c r="R28">
        <v>60916</v>
      </c>
    </row>
    <row r="29" spans="1:18">
      <c r="A29" s="43"/>
      <c r="B29" t="s">
        <v>31</v>
      </c>
      <c r="F29">
        <v>90</v>
      </c>
      <c r="G29">
        <v>0</v>
      </c>
      <c r="H29">
        <v>1082</v>
      </c>
      <c r="I29">
        <v>800</v>
      </c>
      <c r="J29">
        <v>2574</v>
      </c>
      <c r="K29">
        <v>4132</v>
      </c>
      <c r="L29">
        <v>14747</v>
      </c>
      <c r="M29">
        <v>9308</v>
      </c>
      <c r="N29">
        <v>7705</v>
      </c>
      <c r="O29">
        <v>12102</v>
      </c>
      <c r="P29">
        <v>17276</v>
      </c>
      <c r="Q29">
        <v>35</v>
      </c>
      <c r="R29">
        <v>69851</v>
      </c>
    </row>
  </sheetData>
  <mergeCells count="3">
    <mergeCell ref="A22:A23"/>
    <mergeCell ref="A25:A26"/>
    <mergeCell ref="A28:A29"/>
  </mergeCells>
  <hyperlinks>
    <hyperlink ref="B1" r:id="rId1" display="Source: spending"/>
    <hyperlink ref="B2" r:id="rId2" display="Source: breaches"/>
    <hyperlink ref="B3" r:id="rId3"/>
  </hyperlinks>
  <pageMargins left="0.7" right="0.7" top="0.75" bottom="0.75" header="0.3"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topLeftCell="A7" zoomScale="70" zoomScaleNormal="70" zoomScalePageLayoutView="70" workbookViewId="0">
      <selection activeCell="E22" sqref="E22"/>
    </sheetView>
  </sheetViews>
  <sheetFormatPr baseColWidth="10" defaultColWidth="8.83203125" defaultRowHeight="14" x14ac:dyDescent="0"/>
  <cols>
    <col min="1" max="1" width="24.1640625" customWidth="1"/>
    <col min="2" max="2" width="27.5" bestFit="1" customWidth="1"/>
    <col min="3" max="3" width="33.1640625" bestFit="1" customWidth="1"/>
    <col min="4" max="4" width="33.1640625" customWidth="1"/>
    <col min="5" max="5" width="24.5" customWidth="1"/>
    <col min="6" max="6" width="14.5" bestFit="1" customWidth="1"/>
    <col min="7" max="7" width="17.83203125" bestFit="1" customWidth="1"/>
    <col min="9" max="9" width="15.6640625" bestFit="1" customWidth="1"/>
    <col min="10" max="10" width="11.6640625" bestFit="1" customWidth="1"/>
    <col min="11" max="11" width="9.5" bestFit="1" customWidth="1"/>
  </cols>
  <sheetData>
    <row r="1" spans="1:8">
      <c r="B1" t="s">
        <v>43</v>
      </c>
      <c r="C1" t="s">
        <v>31</v>
      </c>
    </row>
    <row r="2" spans="1:8">
      <c r="A2" t="s">
        <v>18</v>
      </c>
      <c r="B2">
        <v>71</v>
      </c>
      <c r="C2">
        <v>3.5000000000000003E-2</v>
      </c>
    </row>
    <row r="3" spans="1:8">
      <c r="A3" t="s">
        <v>35</v>
      </c>
      <c r="B3">
        <v>54</v>
      </c>
      <c r="C3">
        <v>0.09</v>
      </c>
    </row>
    <row r="4" spans="1:8">
      <c r="A4" t="s">
        <v>37</v>
      </c>
      <c r="B4">
        <v>969</v>
      </c>
      <c r="C4">
        <v>0.8</v>
      </c>
    </row>
    <row r="5" spans="1:8">
      <c r="A5" t="s">
        <v>36</v>
      </c>
      <c r="B5">
        <v>651</v>
      </c>
      <c r="C5">
        <v>1.0820000000000001</v>
      </c>
    </row>
    <row r="6" spans="1:8">
      <c r="A6" t="s">
        <v>38</v>
      </c>
      <c r="B6">
        <v>3179</v>
      </c>
      <c r="C6">
        <v>2.5739999999999998</v>
      </c>
    </row>
    <row r="7" spans="1:8">
      <c r="A7" t="s">
        <v>39</v>
      </c>
      <c r="B7">
        <v>3575</v>
      </c>
      <c r="C7">
        <v>4.1319999999999997</v>
      </c>
    </row>
    <row r="8" spans="1:8">
      <c r="A8" t="s">
        <v>40</v>
      </c>
      <c r="B8">
        <v>9871</v>
      </c>
      <c r="C8">
        <v>7.7050000000000001</v>
      </c>
    </row>
    <row r="9" spans="1:8">
      <c r="A9" t="s">
        <v>22</v>
      </c>
      <c r="B9">
        <v>9600</v>
      </c>
      <c r="C9">
        <v>9.3079999999999998</v>
      </c>
    </row>
    <row r="10" spans="1:8">
      <c r="A10" t="s">
        <v>41</v>
      </c>
      <c r="B10">
        <v>11891</v>
      </c>
      <c r="C10">
        <v>12.102</v>
      </c>
    </row>
    <row r="11" spans="1:8">
      <c r="A11" t="s">
        <v>21</v>
      </c>
      <c r="B11">
        <v>5869</v>
      </c>
      <c r="C11">
        <v>14.747</v>
      </c>
    </row>
    <row r="12" spans="1:8">
      <c r="A12" t="s">
        <v>42</v>
      </c>
      <c r="B12">
        <v>15186</v>
      </c>
      <c r="C12">
        <v>17.276</v>
      </c>
    </row>
    <row r="16" spans="1:8">
      <c r="G16" t="s">
        <v>35</v>
      </c>
      <c r="H16">
        <v>90</v>
      </c>
    </row>
    <row r="17" spans="1:8">
      <c r="G17" t="s">
        <v>37</v>
      </c>
      <c r="H17">
        <v>800</v>
      </c>
    </row>
    <row r="18" spans="1:8">
      <c r="G18" t="s">
        <v>36</v>
      </c>
      <c r="H18">
        <v>1082</v>
      </c>
    </row>
    <row r="19" spans="1:8">
      <c r="G19" t="s">
        <v>38</v>
      </c>
      <c r="H19">
        <v>2574</v>
      </c>
    </row>
    <row r="20" spans="1:8">
      <c r="G20" t="s">
        <v>39</v>
      </c>
      <c r="H20">
        <v>4167</v>
      </c>
    </row>
    <row r="21" spans="1:8">
      <c r="G21" t="s">
        <v>40</v>
      </c>
      <c r="H21">
        <v>7705</v>
      </c>
    </row>
    <row r="22" spans="1:8">
      <c r="G22" t="s">
        <v>22</v>
      </c>
      <c r="H22">
        <v>9308</v>
      </c>
    </row>
    <row r="23" spans="1:8">
      <c r="G23" t="s">
        <v>41</v>
      </c>
      <c r="H23">
        <v>12102</v>
      </c>
    </row>
    <row r="24" spans="1:8">
      <c r="G24" t="s">
        <v>21</v>
      </c>
      <c r="H24">
        <v>14747</v>
      </c>
    </row>
    <row r="25" spans="1:8">
      <c r="G25" t="s">
        <v>42</v>
      </c>
      <c r="H25">
        <v>17276</v>
      </c>
    </row>
    <row r="26" spans="1:8">
      <c r="A26" t="s">
        <v>18</v>
      </c>
      <c r="B26">
        <v>35</v>
      </c>
    </row>
    <row r="27" spans="1:8">
      <c r="A27" t="s">
        <v>35</v>
      </c>
      <c r="B27">
        <v>90</v>
      </c>
    </row>
    <row r="28" spans="1:8">
      <c r="A28" t="s">
        <v>37</v>
      </c>
      <c r="B28">
        <v>800</v>
      </c>
      <c r="C28">
        <f>B28+B34+B29+B31+B26+B33</f>
        <v>27459</v>
      </c>
    </row>
    <row r="29" spans="1:8">
      <c r="A29" t="s">
        <v>36</v>
      </c>
      <c r="B29">
        <v>1082</v>
      </c>
    </row>
    <row r="30" spans="1:8">
      <c r="A30" t="s">
        <v>38</v>
      </c>
      <c r="B30">
        <v>2574</v>
      </c>
    </row>
    <row r="31" spans="1:8">
      <c r="A31" t="s">
        <v>39</v>
      </c>
      <c r="B31">
        <v>4132</v>
      </c>
    </row>
    <row r="32" spans="1:8">
      <c r="A32" t="s">
        <v>40</v>
      </c>
      <c r="B32">
        <v>7705</v>
      </c>
    </row>
    <row r="33" spans="1:2">
      <c r="A33" t="s">
        <v>22</v>
      </c>
      <c r="B33">
        <v>9308</v>
      </c>
    </row>
    <row r="34" spans="1:2">
      <c r="A34" t="s">
        <v>41</v>
      </c>
      <c r="B34">
        <v>12102</v>
      </c>
    </row>
    <row r="35" spans="1:2">
      <c r="A35" t="s">
        <v>21</v>
      </c>
      <c r="B35">
        <v>14747</v>
      </c>
    </row>
    <row r="36" spans="1:2">
      <c r="A36" t="s">
        <v>42</v>
      </c>
      <c r="B36">
        <v>17276</v>
      </c>
    </row>
  </sheetData>
  <sortState ref="G16:H25">
    <sortCondition ref="H25"/>
  </sortState>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zoomScale="85" zoomScaleNormal="85" zoomScalePageLayoutView="85" workbookViewId="0">
      <selection activeCell="F5" sqref="F5"/>
    </sheetView>
  </sheetViews>
  <sheetFormatPr baseColWidth="10" defaultColWidth="8.83203125" defaultRowHeight="16" x14ac:dyDescent="0"/>
  <cols>
    <col min="1" max="1" width="0.5" customWidth="1"/>
    <col min="2" max="2" width="16.83203125" style="32" customWidth="1"/>
    <col min="3" max="3" width="62.6640625" style="25" customWidth="1"/>
    <col min="4" max="4" width="7.5" style="26" customWidth="1"/>
    <col min="5" max="5" width="0.6640625" customWidth="1"/>
  </cols>
  <sheetData>
    <row r="1" spans="1:5" ht="7.5" customHeight="1"/>
    <row r="2" spans="1:5" ht="25">
      <c r="A2" s="13"/>
      <c r="B2" s="27" t="s">
        <v>61</v>
      </c>
      <c r="C2" s="14" t="s">
        <v>60</v>
      </c>
      <c r="D2" s="15" t="s">
        <v>59</v>
      </c>
      <c r="E2" s="12"/>
    </row>
    <row r="3" spans="1:5" ht="32">
      <c r="A3" s="13"/>
      <c r="B3" s="28" t="s">
        <v>58</v>
      </c>
      <c r="C3" s="16" t="s">
        <v>57</v>
      </c>
      <c r="D3" s="17">
        <v>90</v>
      </c>
      <c r="E3" s="12"/>
    </row>
    <row r="4" spans="1:5" ht="49.5" customHeight="1">
      <c r="A4" s="12"/>
      <c r="B4" s="28" t="s">
        <v>37</v>
      </c>
      <c r="C4" s="16" t="s">
        <v>56</v>
      </c>
      <c r="D4" s="33">
        <v>800</v>
      </c>
      <c r="E4" s="12"/>
    </row>
    <row r="5" spans="1:5" ht="80">
      <c r="A5" s="12"/>
      <c r="B5" s="28" t="s">
        <v>41</v>
      </c>
      <c r="C5" s="16" t="s">
        <v>55</v>
      </c>
      <c r="D5" s="34">
        <v>12102</v>
      </c>
      <c r="E5" s="12"/>
    </row>
    <row r="6" spans="1:5" ht="48">
      <c r="A6" s="12"/>
      <c r="B6" s="28" t="s">
        <v>36</v>
      </c>
      <c r="C6" s="16" t="s">
        <v>54</v>
      </c>
      <c r="D6" s="35">
        <v>1082</v>
      </c>
      <c r="E6" s="12"/>
    </row>
    <row r="7" spans="1:5" ht="48">
      <c r="A7" s="12"/>
      <c r="B7" s="28" t="s">
        <v>22</v>
      </c>
      <c r="C7" s="16" t="s">
        <v>53</v>
      </c>
      <c r="D7" s="36">
        <v>9308</v>
      </c>
      <c r="E7" s="12"/>
    </row>
    <row r="8" spans="1:5" ht="48">
      <c r="A8" s="12"/>
      <c r="B8" s="28" t="s">
        <v>39</v>
      </c>
      <c r="C8" s="16" t="s">
        <v>52</v>
      </c>
      <c r="D8" s="37">
        <v>4132</v>
      </c>
      <c r="E8" s="12"/>
    </row>
    <row r="9" spans="1:5" ht="64">
      <c r="A9" s="12"/>
      <c r="B9" s="29" t="s">
        <v>18</v>
      </c>
      <c r="C9" s="18" t="s">
        <v>51</v>
      </c>
      <c r="D9" s="19">
        <v>35</v>
      </c>
      <c r="E9" s="12"/>
    </row>
    <row r="10" spans="1:5" ht="48">
      <c r="A10" s="12"/>
      <c r="B10" s="28" t="s">
        <v>40</v>
      </c>
      <c r="C10" s="16" t="s">
        <v>50</v>
      </c>
      <c r="D10" s="20">
        <v>7705</v>
      </c>
      <c r="E10" s="12"/>
    </row>
    <row r="11" spans="1:5" ht="48">
      <c r="A11" s="12"/>
      <c r="B11" s="28" t="s">
        <v>42</v>
      </c>
      <c r="C11" s="16" t="s">
        <v>49</v>
      </c>
      <c r="D11" s="21">
        <v>17276</v>
      </c>
      <c r="E11" s="12"/>
    </row>
    <row r="12" spans="1:5" ht="48">
      <c r="A12" s="12"/>
      <c r="B12" s="30" t="s">
        <v>21</v>
      </c>
      <c r="C12" s="16" t="s">
        <v>48</v>
      </c>
      <c r="D12" s="22">
        <v>14747</v>
      </c>
      <c r="E12" s="12"/>
    </row>
    <row r="13" spans="1:5" ht="32">
      <c r="A13" s="12"/>
      <c r="B13" s="31" t="s">
        <v>38</v>
      </c>
      <c r="C13" s="23" t="s">
        <v>47</v>
      </c>
      <c r="D13" s="24">
        <v>2574</v>
      </c>
      <c r="E13" s="12"/>
    </row>
    <row r="14" spans="1:5" ht="3" customHeight="1">
      <c r="A14" s="12"/>
      <c r="E14" s="12"/>
    </row>
    <row r="15" spans="1:5" ht="25">
      <c r="A15" s="12"/>
      <c r="E15" s="12"/>
    </row>
    <row r="16" spans="1:5" ht="25">
      <c r="A16" s="12"/>
      <c r="E16" s="12"/>
    </row>
    <row r="17" spans="1:5" ht="25">
      <c r="A17" s="12"/>
      <c r="E17" s="12"/>
    </row>
    <row r="18" spans="1:5" ht="25">
      <c r="A18" s="12"/>
      <c r="E18" s="12"/>
    </row>
    <row r="19" spans="1:5" ht="25">
      <c r="A19" s="12"/>
      <c r="E19" s="12"/>
    </row>
    <row r="20" spans="1:5" ht="25">
      <c r="A20" s="12"/>
      <c r="E20" s="12"/>
    </row>
    <row r="21" spans="1:5" ht="25">
      <c r="A21" s="12"/>
      <c r="E21" s="12"/>
    </row>
    <row r="22" spans="1:5" ht="25">
      <c r="A22" s="12"/>
      <c r="E22" s="12"/>
    </row>
    <row r="23" spans="1:5" ht="25">
      <c r="A23" s="12"/>
      <c r="E23" s="12"/>
    </row>
    <row r="24" spans="1:5" ht="25">
      <c r="A24" s="12"/>
      <c r="E24" s="12"/>
    </row>
    <row r="25" spans="1:5" ht="25">
      <c r="A25" s="12"/>
      <c r="E25" s="12"/>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workbookViewId="0">
      <pane ySplit="1" topLeftCell="A56" activePane="bottomLeft" state="frozen"/>
      <selection pane="bottomLeft" activeCell="C72" sqref="C72:N72"/>
    </sheetView>
  </sheetViews>
  <sheetFormatPr baseColWidth="10" defaultColWidth="8.83203125" defaultRowHeight="14" x14ac:dyDescent="0"/>
  <cols>
    <col min="1" max="1" width="6.6640625" bestFit="1" customWidth="1"/>
    <col min="2" max="2" width="7.5" bestFit="1" customWidth="1"/>
    <col min="3" max="3" width="4.5" bestFit="1" customWidth="1"/>
    <col min="4" max="4" width="19.5" bestFit="1" customWidth="1"/>
    <col min="5" max="5" width="15.1640625" bestFit="1" customWidth="1"/>
    <col min="6" max="6" width="26.1640625" bestFit="1" customWidth="1"/>
    <col min="7" max="7" width="17.5" bestFit="1" customWidth="1"/>
    <col min="8" max="8" width="6.1640625" bestFit="1" customWidth="1"/>
    <col min="9" max="9" width="10.6640625" bestFit="1" customWidth="1"/>
    <col min="11" max="11" width="15" bestFit="1" customWidth="1"/>
    <col min="12" max="12" width="10.5" bestFit="1" customWidth="1"/>
  </cols>
  <sheetData>
    <row r="1" spans="1:15">
      <c r="C1" s="38" t="s">
        <v>35</v>
      </c>
      <c r="D1" s="38" t="s">
        <v>36</v>
      </c>
      <c r="E1" s="38" t="s">
        <v>37</v>
      </c>
      <c r="F1" s="38" t="s">
        <v>38</v>
      </c>
      <c r="G1" s="38" t="s">
        <v>39</v>
      </c>
      <c r="H1" s="38" t="s">
        <v>21</v>
      </c>
      <c r="I1" s="38" t="s">
        <v>22</v>
      </c>
      <c r="J1" s="38" t="s">
        <v>40</v>
      </c>
      <c r="K1" s="38" t="s">
        <v>41</v>
      </c>
      <c r="L1" s="38" t="s">
        <v>42</v>
      </c>
      <c r="M1" s="38" t="s">
        <v>18</v>
      </c>
      <c r="N1" s="38" t="s">
        <v>46</v>
      </c>
    </row>
    <row r="2" spans="1:15">
      <c r="A2" s="43" t="s">
        <v>65</v>
      </c>
      <c r="B2" t="s">
        <v>62</v>
      </c>
      <c r="C2">
        <v>2</v>
      </c>
      <c r="D2">
        <v>6</v>
      </c>
      <c r="E2">
        <v>3</v>
      </c>
      <c r="F2">
        <v>184</v>
      </c>
      <c r="G2">
        <v>21</v>
      </c>
      <c r="H2">
        <v>48</v>
      </c>
      <c r="I2">
        <v>344</v>
      </c>
      <c r="J2">
        <v>1067</v>
      </c>
      <c r="K2">
        <v>105</v>
      </c>
      <c r="L2">
        <v>15</v>
      </c>
      <c r="M2">
        <v>1</v>
      </c>
      <c r="N2">
        <f>SUM(C2:M2)</f>
        <v>1796</v>
      </c>
    </row>
    <row r="3" spans="1:15">
      <c r="A3" s="43"/>
      <c r="B3" t="s">
        <v>63</v>
      </c>
      <c r="C3">
        <v>4</v>
      </c>
      <c r="D3">
        <v>13</v>
      </c>
      <c r="E3">
        <v>3</v>
      </c>
      <c r="F3">
        <v>90</v>
      </c>
      <c r="G3">
        <v>2</v>
      </c>
      <c r="H3">
        <v>36</v>
      </c>
      <c r="I3">
        <v>436</v>
      </c>
      <c r="J3">
        <v>771</v>
      </c>
      <c r="K3">
        <v>75</v>
      </c>
      <c r="L3">
        <v>23</v>
      </c>
      <c r="M3">
        <v>0</v>
      </c>
      <c r="N3">
        <f>SUM(C3:M3)</f>
        <v>1453</v>
      </c>
      <c r="O3">
        <f>SUMIF(B2:B72, B3, N2:N72)</f>
        <v>67198</v>
      </c>
    </row>
    <row r="5" spans="1:15">
      <c r="A5" s="43" t="s">
        <v>66</v>
      </c>
      <c r="B5" t="s">
        <v>62</v>
      </c>
      <c r="C5">
        <v>8</v>
      </c>
      <c r="D5">
        <v>43</v>
      </c>
      <c r="E5">
        <v>7</v>
      </c>
      <c r="F5">
        <v>267</v>
      </c>
      <c r="G5">
        <v>94</v>
      </c>
      <c r="H5">
        <v>168</v>
      </c>
      <c r="I5">
        <v>705</v>
      </c>
      <c r="J5">
        <v>455</v>
      </c>
      <c r="K5">
        <v>407</v>
      </c>
      <c r="L5">
        <v>171</v>
      </c>
      <c r="M5">
        <v>3</v>
      </c>
      <c r="N5">
        <f>SUM(C5:M5)</f>
        <v>2328</v>
      </c>
    </row>
    <row r="6" spans="1:15">
      <c r="A6" s="43"/>
      <c r="B6" t="s">
        <v>63</v>
      </c>
      <c r="C6">
        <v>13</v>
      </c>
      <c r="D6">
        <v>87</v>
      </c>
      <c r="E6">
        <v>12</v>
      </c>
      <c r="F6">
        <v>149</v>
      </c>
      <c r="G6">
        <v>285</v>
      </c>
      <c r="H6">
        <v>185</v>
      </c>
      <c r="I6">
        <v>885</v>
      </c>
      <c r="J6">
        <v>563</v>
      </c>
      <c r="K6">
        <v>422</v>
      </c>
      <c r="L6">
        <v>195</v>
      </c>
      <c r="M6">
        <v>6</v>
      </c>
      <c r="N6">
        <f>SUM(C6:M6)</f>
        <v>2802</v>
      </c>
    </row>
    <row r="8" spans="1:15">
      <c r="A8" s="43" t="s">
        <v>67</v>
      </c>
      <c r="B8" t="s">
        <v>62</v>
      </c>
      <c r="C8">
        <v>0</v>
      </c>
      <c r="D8">
        <v>15</v>
      </c>
      <c r="E8">
        <v>17</v>
      </c>
      <c r="F8">
        <v>55</v>
      </c>
      <c r="G8">
        <v>23</v>
      </c>
      <c r="H8">
        <v>104</v>
      </c>
      <c r="I8">
        <v>301</v>
      </c>
      <c r="J8">
        <v>7</v>
      </c>
      <c r="K8">
        <v>2563</v>
      </c>
      <c r="L8">
        <v>807</v>
      </c>
      <c r="M8">
        <v>2</v>
      </c>
      <c r="N8">
        <f>SUM(C8:M8)</f>
        <v>3894</v>
      </c>
    </row>
    <row r="9" spans="1:15">
      <c r="A9" s="43"/>
      <c r="B9" t="s">
        <v>63</v>
      </c>
      <c r="C9">
        <v>3</v>
      </c>
      <c r="D9">
        <v>52</v>
      </c>
      <c r="E9">
        <v>19</v>
      </c>
      <c r="F9">
        <v>44</v>
      </c>
      <c r="G9">
        <v>182</v>
      </c>
      <c r="H9">
        <v>100</v>
      </c>
      <c r="I9">
        <v>205</v>
      </c>
      <c r="J9">
        <v>13</v>
      </c>
      <c r="K9">
        <v>2429</v>
      </c>
      <c r="L9">
        <v>1221</v>
      </c>
      <c r="M9">
        <v>0</v>
      </c>
      <c r="N9">
        <f>SUM(C9:M9)</f>
        <v>4268</v>
      </c>
    </row>
    <row r="11" spans="1:15">
      <c r="A11" s="43" t="s">
        <v>68</v>
      </c>
      <c r="B11" t="s">
        <v>62</v>
      </c>
      <c r="C11">
        <v>3</v>
      </c>
      <c r="D11">
        <v>54</v>
      </c>
      <c r="E11">
        <v>0</v>
      </c>
      <c r="F11">
        <v>65</v>
      </c>
      <c r="G11">
        <v>2</v>
      </c>
      <c r="H11">
        <v>19</v>
      </c>
      <c r="I11">
        <v>16</v>
      </c>
      <c r="J11">
        <v>67</v>
      </c>
      <c r="K11">
        <v>99</v>
      </c>
      <c r="L11">
        <v>140</v>
      </c>
      <c r="M11">
        <v>0</v>
      </c>
      <c r="N11">
        <f>SUM(C11:M11)</f>
        <v>465</v>
      </c>
    </row>
    <row r="12" spans="1:15">
      <c r="A12" s="43"/>
      <c r="B12" t="s">
        <v>63</v>
      </c>
      <c r="C12">
        <v>3</v>
      </c>
      <c r="D12">
        <v>10</v>
      </c>
      <c r="E12">
        <v>2</v>
      </c>
      <c r="F12">
        <v>44</v>
      </c>
      <c r="G12">
        <v>6</v>
      </c>
      <c r="H12">
        <v>22</v>
      </c>
      <c r="I12">
        <v>19</v>
      </c>
      <c r="J12">
        <v>40</v>
      </c>
      <c r="K12">
        <v>81</v>
      </c>
      <c r="L12">
        <v>77</v>
      </c>
      <c r="M12">
        <v>1</v>
      </c>
      <c r="N12">
        <f>SUM(C12:M12)</f>
        <v>305</v>
      </c>
    </row>
    <row r="14" spans="1:15">
      <c r="A14" s="43" t="s">
        <v>69</v>
      </c>
      <c r="B14" t="s">
        <v>62</v>
      </c>
      <c r="C14">
        <v>2</v>
      </c>
      <c r="D14">
        <v>38</v>
      </c>
      <c r="E14">
        <v>41</v>
      </c>
      <c r="F14">
        <v>85</v>
      </c>
      <c r="G14">
        <v>76</v>
      </c>
      <c r="H14">
        <v>146</v>
      </c>
      <c r="I14">
        <v>309</v>
      </c>
      <c r="J14">
        <v>319</v>
      </c>
      <c r="K14">
        <v>126</v>
      </c>
      <c r="L14">
        <v>14</v>
      </c>
      <c r="M14">
        <v>2</v>
      </c>
      <c r="N14">
        <f>SUM(C14:M14)</f>
        <v>1158</v>
      </c>
    </row>
    <row r="15" spans="1:15">
      <c r="A15" s="43"/>
      <c r="B15" t="s">
        <v>63</v>
      </c>
      <c r="C15">
        <v>5</v>
      </c>
      <c r="D15">
        <v>43</v>
      </c>
      <c r="E15">
        <v>21</v>
      </c>
      <c r="F15">
        <v>59</v>
      </c>
      <c r="G15">
        <v>42</v>
      </c>
      <c r="H15">
        <v>153</v>
      </c>
      <c r="I15">
        <v>359</v>
      </c>
      <c r="J15">
        <v>195</v>
      </c>
      <c r="K15">
        <v>125</v>
      </c>
      <c r="L15">
        <v>19</v>
      </c>
      <c r="M15">
        <v>1</v>
      </c>
      <c r="N15">
        <f>SUM(C15:M15)</f>
        <v>1022</v>
      </c>
    </row>
    <row r="17" spans="1:14">
      <c r="A17" s="43" t="s">
        <v>64</v>
      </c>
      <c r="B17" t="s">
        <v>62</v>
      </c>
      <c r="C17">
        <v>2</v>
      </c>
      <c r="D17">
        <v>196</v>
      </c>
      <c r="E17">
        <v>1</v>
      </c>
      <c r="F17">
        <v>209</v>
      </c>
      <c r="G17">
        <v>984</v>
      </c>
      <c r="H17">
        <v>341</v>
      </c>
      <c r="I17">
        <v>951</v>
      </c>
      <c r="J17">
        <v>1583</v>
      </c>
      <c r="K17">
        <v>2063</v>
      </c>
      <c r="L17">
        <v>1881</v>
      </c>
      <c r="M17">
        <v>15</v>
      </c>
      <c r="N17">
        <f>SUM(C17:M17)</f>
        <v>8226</v>
      </c>
    </row>
    <row r="18" spans="1:14">
      <c r="A18" s="43"/>
      <c r="B18" t="s">
        <v>63</v>
      </c>
      <c r="C18">
        <v>12</v>
      </c>
      <c r="D18">
        <v>329</v>
      </c>
      <c r="E18">
        <v>23</v>
      </c>
      <c r="F18">
        <v>281</v>
      </c>
      <c r="G18">
        <v>995</v>
      </c>
      <c r="H18">
        <v>611</v>
      </c>
      <c r="I18">
        <v>902</v>
      </c>
      <c r="J18">
        <v>1060</v>
      </c>
      <c r="K18">
        <v>2000</v>
      </c>
      <c r="L18">
        <v>3631</v>
      </c>
      <c r="M18">
        <v>6</v>
      </c>
      <c r="N18">
        <f>SUM(C18:M18)</f>
        <v>9850</v>
      </c>
    </row>
    <row r="19" spans="1:14">
      <c r="A19" s="11"/>
    </row>
    <row r="20" spans="1:14">
      <c r="A20" s="43" t="s">
        <v>87</v>
      </c>
      <c r="B20" t="s">
        <v>62</v>
      </c>
      <c r="C20">
        <v>6</v>
      </c>
      <c r="D20">
        <v>31</v>
      </c>
      <c r="E20">
        <v>144</v>
      </c>
      <c r="F20">
        <v>147</v>
      </c>
      <c r="G20">
        <v>84</v>
      </c>
      <c r="H20">
        <v>452</v>
      </c>
      <c r="I20">
        <v>121</v>
      </c>
      <c r="J20">
        <v>652</v>
      </c>
      <c r="K20">
        <v>1034</v>
      </c>
      <c r="L20">
        <v>251</v>
      </c>
      <c r="M20">
        <v>2</v>
      </c>
      <c r="N20">
        <f>SUM(C20:M20)</f>
        <v>2924</v>
      </c>
    </row>
    <row r="21" spans="1:14">
      <c r="A21" s="43"/>
      <c r="B21" t="s">
        <v>63</v>
      </c>
      <c r="C21">
        <v>11</v>
      </c>
      <c r="D21">
        <v>34</v>
      </c>
      <c r="E21">
        <v>99</v>
      </c>
      <c r="F21">
        <v>222</v>
      </c>
      <c r="G21">
        <v>65</v>
      </c>
      <c r="H21">
        <v>416</v>
      </c>
      <c r="I21">
        <v>39</v>
      </c>
      <c r="J21">
        <v>370</v>
      </c>
      <c r="K21">
        <v>985</v>
      </c>
      <c r="L21">
        <v>366</v>
      </c>
      <c r="M21">
        <v>1</v>
      </c>
      <c r="N21">
        <f>SUM(C21:M21)</f>
        <v>2608</v>
      </c>
    </row>
    <row r="23" spans="1:14">
      <c r="A23" s="43" t="s">
        <v>70</v>
      </c>
      <c r="B23" t="s">
        <v>62</v>
      </c>
      <c r="C23">
        <v>0</v>
      </c>
      <c r="D23">
        <v>6</v>
      </c>
      <c r="E23">
        <v>0</v>
      </c>
      <c r="F23">
        <v>57</v>
      </c>
      <c r="G23">
        <v>50</v>
      </c>
      <c r="H23">
        <v>36</v>
      </c>
      <c r="I23">
        <v>294</v>
      </c>
      <c r="J23">
        <v>80</v>
      </c>
      <c r="K23">
        <v>16</v>
      </c>
      <c r="L23">
        <v>1</v>
      </c>
      <c r="M23">
        <v>0</v>
      </c>
      <c r="N23">
        <f>SUM(C23:M23)</f>
        <v>540</v>
      </c>
    </row>
    <row r="24" spans="1:14">
      <c r="A24" s="43"/>
      <c r="B24" t="s">
        <v>63</v>
      </c>
      <c r="C24">
        <v>0</v>
      </c>
      <c r="D24">
        <v>12</v>
      </c>
      <c r="E24">
        <v>1</v>
      </c>
      <c r="F24">
        <v>16</v>
      </c>
      <c r="G24">
        <v>76</v>
      </c>
      <c r="H24">
        <v>26</v>
      </c>
      <c r="I24">
        <v>460</v>
      </c>
      <c r="J24">
        <v>50</v>
      </c>
      <c r="K24">
        <v>28</v>
      </c>
      <c r="L24">
        <v>4</v>
      </c>
      <c r="M24">
        <v>3</v>
      </c>
      <c r="N24">
        <f>SUM(C24:M24)</f>
        <v>676</v>
      </c>
    </row>
    <row r="26" spans="1:14">
      <c r="A26" s="43" t="s">
        <v>71</v>
      </c>
      <c r="B26" t="s">
        <v>62</v>
      </c>
      <c r="C26">
        <v>0</v>
      </c>
      <c r="D26">
        <v>2</v>
      </c>
      <c r="E26">
        <v>0</v>
      </c>
      <c r="F26">
        <v>115</v>
      </c>
      <c r="G26">
        <v>5</v>
      </c>
      <c r="H26">
        <v>23</v>
      </c>
      <c r="I26">
        <v>14</v>
      </c>
      <c r="J26">
        <v>7</v>
      </c>
      <c r="K26">
        <v>688</v>
      </c>
      <c r="L26">
        <v>10</v>
      </c>
      <c r="M26">
        <v>1</v>
      </c>
      <c r="N26">
        <f>SUM(C26:M26)</f>
        <v>865</v>
      </c>
    </row>
    <row r="27" spans="1:14">
      <c r="A27" s="43"/>
      <c r="B27" t="s">
        <v>63</v>
      </c>
      <c r="C27">
        <v>3</v>
      </c>
      <c r="D27">
        <v>7</v>
      </c>
      <c r="E27">
        <v>10</v>
      </c>
      <c r="F27">
        <v>39</v>
      </c>
      <c r="G27">
        <v>2</v>
      </c>
      <c r="H27">
        <v>14</v>
      </c>
      <c r="I27">
        <v>15</v>
      </c>
      <c r="J27">
        <v>4</v>
      </c>
      <c r="K27">
        <v>281</v>
      </c>
      <c r="L27">
        <v>18</v>
      </c>
      <c r="M27">
        <v>0</v>
      </c>
      <c r="N27">
        <f>SUM(C27:M27)</f>
        <v>393</v>
      </c>
    </row>
    <row r="29" spans="1:14">
      <c r="A29" s="43" t="s">
        <v>72</v>
      </c>
      <c r="B29" t="s">
        <v>62</v>
      </c>
      <c r="C29">
        <v>12</v>
      </c>
      <c r="D29">
        <v>9</v>
      </c>
      <c r="E29">
        <v>719</v>
      </c>
      <c r="F29">
        <v>80</v>
      </c>
      <c r="G29">
        <v>14</v>
      </c>
      <c r="H29">
        <v>107</v>
      </c>
      <c r="I29">
        <v>2306</v>
      </c>
      <c r="J29">
        <v>764</v>
      </c>
      <c r="K29">
        <v>429</v>
      </c>
      <c r="L29">
        <v>141</v>
      </c>
      <c r="M29">
        <v>1</v>
      </c>
      <c r="N29">
        <f>SUM(C29:M29)</f>
        <v>4582</v>
      </c>
    </row>
    <row r="30" spans="1:14">
      <c r="A30" s="43"/>
      <c r="B30" t="s">
        <v>63</v>
      </c>
      <c r="C30">
        <v>12</v>
      </c>
      <c r="D30">
        <v>57</v>
      </c>
      <c r="E30">
        <v>495</v>
      </c>
      <c r="F30">
        <v>49</v>
      </c>
      <c r="G30">
        <v>54</v>
      </c>
      <c r="H30">
        <v>145</v>
      </c>
      <c r="I30">
        <v>1816</v>
      </c>
      <c r="J30">
        <v>387</v>
      </c>
      <c r="K30">
        <v>366</v>
      </c>
      <c r="L30">
        <v>223</v>
      </c>
      <c r="M30">
        <v>0</v>
      </c>
      <c r="N30">
        <f>SUM(C30:M30)</f>
        <v>3604</v>
      </c>
    </row>
    <row r="32" spans="1:14">
      <c r="A32" s="43" t="s">
        <v>73</v>
      </c>
      <c r="B32" t="s">
        <v>62</v>
      </c>
      <c r="C32">
        <v>1</v>
      </c>
      <c r="D32">
        <v>4</v>
      </c>
      <c r="E32">
        <v>0</v>
      </c>
      <c r="F32">
        <v>89</v>
      </c>
      <c r="G32">
        <v>1</v>
      </c>
      <c r="H32">
        <v>9</v>
      </c>
      <c r="I32">
        <v>20</v>
      </c>
      <c r="J32">
        <v>5</v>
      </c>
      <c r="K32">
        <v>22</v>
      </c>
      <c r="L32">
        <v>55</v>
      </c>
      <c r="M32">
        <v>0</v>
      </c>
      <c r="N32">
        <f>SUM(C32:M32)</f>
        <v>206</v>
      </c>
    </row>
    <row r="33" spans="1:14">
      <c r="A33" s="43"/>
      <c r="B33" t="s">
        <v>63</v>
      </c>
      <c r="C33">
        <v>1</v>
      </c>
      <c r="D33">
        <v>4</v>
      </c>
      <c r="E33">
        <v>1</v>
      </c>
      <c r="F33">
        <v>64</v>
      </c>
      <c r="G33">
        <v>1</v>
      </c>
      <c r="H33">
        <v>20</v>
      </c>
      <c r="I33">
        <v>19</v>
      </c>
      <c r="J33">
        <v>12</v>
      </c>
      <c r="K33">
        <v>139</v>
      </c>
      <c r="L33">
        <v>81</v>
      </c>
      <c r="M33">
        <v>0</v>
      </c>
      <c r="N33">
        <f>SUM(C33:M33)</f>
        <v>342</v>
      </c>
    </row>
    <row r="34" spans="1:14">
      <c r="A34" s="11"/>
    </row>
    <row r="35" spans="1:14">
      <c r="A35" s="43" t="s">
        <v>86</v>
      </c>
      <c r="B35" t="s">
        <v>62</v>
      </c>
      <c r="C35">
        <v>0</v>
      </c>
      <c r="D35">
        <v>5</v>
      </c>
      <c r="E35">
        <v>1</v>
      </c>
      <c r="F35">
        <v>88</v>
      </c>
      <c r="G35">
        <v>806</v>
      </c>
      <c r="H35">
        <v>53</v>
      </c>
      <c r="I35">
        <v>7</v>
      </c>
      <c r="J35">
        <v>10</v>
      </c>
      <c r="K35">
        <v>46</v>
      </c>
      <c r="L35">
        <v>358</v>
      </c>
      <c r="M35">
        <v>17</v>
      </c>
      <c r="N35">
        <f>SUM(C35:M35)</f>
        <v>1391</v>
      </c>
    </row>
    <row r="36" spans="1:14">
      <c r="A36" s="43"/>
      <c r="B36" t="s">
        <v>63</v>
      </c>
      <c r="C36">
        <v>2</v>
      </c>
      <c r="D36">
        <v>7</v>
      </c>
      <c r="E36">
        <v>7</v>
      </c>
      <c r="F36">
        <v>60</v>
      </c>
      <c r="G36">
        <v>829</v>
      </c>
      <c r="H36">
        <v>105</v>
      </c>
      <c r="I36">
        <v>15</v>
      </c>
      <c r="J36">
        <v>20</v>
      </c>
      <c r="K36">
        <v>66</v>
      </c>
      <c r="L36">
        <v>153</v>
      </c>
      <c r="M36">
        <v>3</v>
      </c>
      <c r="N36">
        <f>SUM(C36:M36)</f>
        <v>1267</v>
      </c>
    </row>
    <row r="38" spans="1:14">
      <c r="A38" s="43" t="s">
        <v>74</v>
      </c>
      <c r="B38" t="s">
        <v>62</v>
      </c>
      <c r="C38">
        <v>0</v>
      </c>
      <c r="D38">
        <v>1</v>
      </c>
      <c r="E38">
        <v>4</v>
      </c>
      <c r="F38">
        <v>135</v>
      </c>
      <c r="G38">
        <v>8</v>
      </c>
      <c r="H38">
        <v>30</v>
      </c>
      <c r="I38">
        <v>719</v>
      </c>
      <c r="J38">
        <v>203</v>
      </c>
      <c r="K38">
        <v>477</v>
      </c>
      <c r="L38">
        <v>1385</v>
      </c>
      <c r="M38">
        <v>0</v>
      </c>
      <c r="N38">
        <f>SUM(C38:M38)</f>
        <v>2962</v>
      </c>
    </row>
    <row r="39" spans="1:14">
      <c r="A39" s="43"/>
      <c r="B39" t="s">
        <v>63</v>
      </c>
      <c r="C39">
        <v>1</v>
      </c>
      <c r="D39">
        <v>34</v>
      </c>
      <c r="E39">
        <v>36</v>
      </c>
      <c r="F39">
        <v>74</v>
      </c>
      <c r="G39">
        <v>6</v>
      </c>
      <c r="H39">
        <v>34</v>
      </c>
      <c r="I39">
        <v>645</v>
      </c>
      <c r="J39">
        <v>69</v>
      </c>
      <c r="K39">
        <v>1127</v>
      </c>
      <c r="L39">
        <v>1055</v>
      </c>
      <c r="M39">
        <v>0</v>
      </c>
      <c r="N39">
        <f>SUM(C39:M39)</f>
        <v>3081</v>
      </c>
    </row>
    <row r="41" spans="1:14">
      <c r="A41" s="43" t="s">
        <v>75</v>
      </c>
      <c r="B41" t="s">
        <v>62</v>
      </c>
      <c r="C41">
        <v>1</v>
      </c>
      <c r="D41">
        <v>42</v>
      </c>
      <c r="E41">
        <v>1</v>
      </c>
      <c r="F41">
        <v>253</v>
      </c>
      <c r="G41">
        <v>63</v>
      </c>
      <c r="H41">
        <v>159</v>
      </c>
      <c r="I41">
        <v>142</v>
      </c>
      <c r="J41">
        <v>1027</v>
      </c>
      <c r="K41">
        <v>413</v>
      </c>
      <c r="L41">
        <v>14</v>
      </c>
      <c r="M41">
        <v>0</v>
      </c>
      <c r="N41">
        <f>SUM(C41:M41)</f>
        <v>2115</v>
      </c>
    </row>
    <row r="42" spans="1:14">
      <c r="A42" s="43"/>
      <c r="B42" t="s">
        <v>63</v>
      </c>
      <c r="C42">
        <v>1</v>
      </c>
      <c r="D42">
        <v>33</v>
      </c>
      <c r="E42">
        <v>3</v>
      </c>
      <c r="F42">
        <v>289</v>
      </c>
      <c r="G42">
        <v>23</v>
      </c>
      <c r="H42">
        <v>153</v>
      </c>
      <c r="I42">
        <v>121</v>
      </c>
      <c r="J42">
        <v>846</v>
      </c>
      <c r="K42">
        <v>232</v>
      </c>
      <c r="L42">
        <v>13</v>
      </c>
      <c r="M42">
        <v>0</v>
      </c>
      <c r="N42">
        <f>SUM(C42:M42)</f>
        <v>1714</v>
      </c>
    </row>
    <row r="44" spans="1:14">
      <c r="A44" s="43" t="s">
        <v>76</v>
      </c>
      <c r="B44" t="s">
        <v>62</v>
      </c>
      <c r="C44">
        <v>3</v>
      </c>
      <c r="D44">
        <v>52</v>
      </c>
      <c r="E44">
        <v>3</v>
      </c>
      <c r="F44">
        <v>152</v>
      </c>
      <c r="G44">
        <v>86</v>
      </c>
      <c r="H44">
        <v>257</v>
      </c>
      <c r="I44">
        <v>2161</v>
      </c>
      <c r="J44">
        <v>1599</v>
      </c>
      <c r="K44">
        <v>2505</v>
      </c>
      <c r="L44">
        <v>4529</v>
      </c>
      <c r="M44">
        <v>1</v>
      </c>
      <c r="N44">
        <f>SUM(C44:M44)</f>
        <v>11348</v>
      </c>
    </row>
    <row r="45" spans="1:14">
      <c r="A45" s="43"/>
      <c r="B45" t="s">
        <v>63</v>
      </c>
      <c r="C45">
        <v>0</v>
      </c>
      <c r="D45">
        <v>70</v>
      </c>
      <c r="E45">
        <v>9</v>
      </c>
      <c r="F45">
        <v>177</v>
      </c>
      <c r="G45">
        <v>168</v>
      </c>
      <c r="H45">
        <v>360</v>
      </c>
      <c r="I45">
        <v>2065</v>
      </c>
      <c r="J45">
        <v>1583</v>
      </c>
      <c r="K45">
        <v>2490</v>
      </c>
      <c r="L45">
        <v>4877</v>
      </c>
      <c r="M45">
        <v>1</v>
      </c>
      <c r="N45">
        <f>SUM(C45:M45)</f>
        <v>11800</v>
      </c>
    </row>
    <row r="47" spans="1:14">
      <c r="A47" s="43" t="s">
        <v>77</v>
      </c>
      <c r="B47" t="s">
        <v>62</v>
      </c>
      <c r="C47">
        <v>0</v>
      </c>
      <c r="D47">
        <v>4</v>
      </c>
      <c r="E47">
        <v>1</v>
      </c>
      <c r="F47">
        <v>90</v>
      </c>
      <c r="G47">
        <v>3</v>
      </c>
      <c r="H47">
        <v>23</v>
      </c>
      <c r="I47">
        <v>4</v>
      </c>
      <c r="J47">
        <v>49</v>
      </c>
      <c r="K47">
        <v>7</v>
      </c>
      <c r="L47">
        <v>10</v>
      </c>
      <c r="M47">
        <v>0</v>
      </c>
      <c r="N47">
        <f>SUM(C47:M47)</f>
        <v>191</v>
      </c>
    </row>
    <row r="48" spans="1:14">
      <c r="A48" s="43"/>
      <c r="B48" t="s">
        <v>63</v>
      </c>
      <c r="C48">
        <v>3</v>
      </c>
      <c r="D48">
        <v>5</v>
      </c>
      <c r="E48">
        <v>0</v>
      </c>
      <c r="F48">
        <v>38</v>
      </c>
      <c r="G48">
        <v>1</v>
      </c>
      <c r="H48">
        <v>15</v>
      </c>
      <c r="I48">
        <v>3</v>
      </c>
      <c r="J48">
        <v>25</v>
      </c>
      <c r="K48">
        <v>13</v>
      </c>
      <c r="L48">
        <v>2</v>
      </c>
      <c r="M48">
        <v>0</v>
      </c>
      <c r="N48">
        <f>SUM(C48:M48)</f>
        <v>105</v>
      </c>
    </row>
    <row r="50" spans="1:14">
      <c r="A50" s="43" t="s">
        <v>78</v>
      </c>
      <c r="B50" t="s">
        <v>62</v>
      </c>
      <c r="C50">
        <v>2</v>
      </c>
      <c r="D50">
        <v>7</v>
      </c>
      <c r="E50">
        <v>0</v>
      </c>
      <c r="F50">
        <v>76</v>
      </c>
      <c r="G50">
        <v>10</v>
      </c>
      <c r="H50">
        <v>23</v>
      </c>
      <c r="I50">
        <v>203</v>
      </c>
      <c r="J50">
        <v>45</v>
      </c>
      <c r="K50">
        <v>27</v>
      </c>
      <c r="L50">
        <v>3</v>
      </c>
      <c r="M50">
        <v>1</v>
      </c>
      <c r="N50">
        <f>SUM(C50:M50)</f>
        <v>397</v>
      </c>
    </row>
    <row r="51" spans="1:14">
      <c r="A51" s="43"/>
      <c r="B51" t="s">
        <v>63</v>
      </c>
      <c r="C51">
        <v>1</v>
      </c>
      <c r="D51">
        <v>9</v>
      </c>
      <c r="E51">
        <v>0</v>
      </c>
      <c r="F51">
        <v>46</v>
      </c>
      <c r="G51">
        <v>15</v>
      </c>
      <c r="H51">
        <v>32</v>
      </c>
      <c r="I51">
        <v>294</v>
      </c>
      <c r="J51">
        <v>34</v>
      </c>
      <c r="K51">
        <v>31</v>
      </c>
      <c r="L51">
        <v>6</v>
      </c>
      <c r="M51">
        <v>0</v>
      </c>
      <c r="N51">
        <f>SUM(C51:M51)</f>
        <v>468</v>
      </c>
    </row>
    <row r="53" spans="1:14">
      <c r="A53" s="43" t="s">
        <v>79</v>
      </c>
      <c r="B53" t="s">
        <v>62</v>
      </c>
      <c r="C53">
        <v>6</v>
      </c>
      <c r="D53">
        <v>99</v>
      </c>
      <c r="E53">
        <v>1</v>
      </c>
      <c r="F53">
        <v>164</v>
      </c>
      <c r="G53">
        <v>1131</v>
      </c>
      <c r="H53">
        <v>3567</v>
      </c>
      <c r="I53">
        <v>428</v>
      </c>
      <c r="J53">
        <v>1436</v>
      </c>
      <c r="K53">
        <v>119</v>
      </c>
      <c r="L53">
        <v>11</v>
      </c>
      <c r="M53">
        <v>5</v>
      </c>
      <c r="N53">
        <f>SUM(C53:M53)</f>
        <v>6967</v>
      </c>
    </row>
    <row r="54" spans="1:14">
      <c r="A54" s="43"/>
      <c r="B54" t="s">
        <v>63</v>
      </c>
      <c r="C54">
        <v>10</v>
      </c>
      <c r="D54">
        <v>177</v>
      </c>
      <c r="E54">
        <v>10</v>
      </c>
      <c r="F54">
        <v>138</v>
      </c>
      <c r="G54">
        <v>1185</v>
      </c>
      <c r="H54">
        <v>12017</v>
      </c>
      <c r="I54">
        <v>343</v>
      </c>
      <c r="J54">
        <v>1226</v>
      </c>
      <c r="K54">
        <v>118</v>
      </c>
      <c r="L54">
        <v>21</v>
      </c>
      <c r="M54">
        <v>11</v>
      </c>
      <c r="N54">
        <f>SUM(C54:M54)</f>
        <v>15256</v>
      </c>
    </row>
    <row r="56" spans="1:14">
      <c r="A56" s="43" t="s">
        <v>80</v>
      </c>
      <c r="B56" t="s">
        <v>62</v>
      </c>
      <c r="C56">
        <v>0</v>
      </c>
      <c r="D56">
        <v>1</v>
      </c>
      <c r="E56">
        <v>0</v>
      </c>
      <c r="F56">
        <v>27</v>
      </c>
      <c r="G56">
        <v>1</v>
      </c>
      <c r="H56">
        <v>7</v>
      </c>
      <c r="I56">
        <v>1</v>
      </c>
      <c r="J56">
        <v>4</v>
      </c>
      <c r="K56">
        <v>3</v>
      </c>
      <c r="L56">
        <v>1</v>
      </c>
      <c r="M56">
        <v>1</v>
      </c>
      <c r="N56">
        <f>SUM(C56:M56)</f>
        <v>46</v>
      </c>
    </row>
    <row r="57" spans="1:14">
      <c r="A57" s="43"/>
      <c r="B57" t="s">
        <v>63</v>
      </c>
      <c r="C57">
        <v>0</v>
      </c>
      <c r="D57">
        <v>1</v>
      </c>
      <c r="E57">
        <v>1</v>
      </c>
      <c r="F57">
        <v>12</v>
      </c>
      <c r="G57">
        <v>5</v>
      </c>
      <c r="H57">
        <v>15</v>
      </c>
      <c r="I57">
        <v>1</v>
      </c>
      <c r="J57">
        <v>18</v>
      </c>
      <c r="K57">
        <v>2</v>
      </c>
      <c r="L57">
        <v>2</v>
      </c>
      <c r="M57">
        <v>0</v>
      </c>
      <c r="N57">
        <f>SUM(C57:M57)</f>
        <v>57</v>
      </c>
    </row>
    <row r="58" spans="1:14">
      <c r="A58" s="11"/>
    </row>
    <row r="59" spans="1:14">
      <c r="A59" s="43" t="s">
        <v>85</v>
      </c>
      <c r="B59" t="s">
        <v>62</v>
      </c>
      <c r="C59">
        <v>0</v>
      </c>
      <c r="D59">
        <v>4</v>
      </c>
      <c r="E59">
        <v>12</v>
      </c>
      <c r="F59">
        <v>1</v>
      </c>
      <c r="G59">
        <v>39</v>
      </c>
      <c r="H59">
        <v>11</v>
      </c>
      <c r="I59">
        <v>84</v>
      </c>
      <c r="J59">
        <v>2</v>
      </c>
      <c r="K59">
        <v>20</v>
      </c>
      <c r="L59">
        <v>5</v>
      </c>
      <c r="M59">
        <v>1</v>
      </c>
      <c r="N59">
        <f>SUM(C59:M59)</f>
        <v>179</v>
      </c>
    </row>
    <row r="60" spans="1:14">
      <c r="A60" s="43"/>
      <c r="B60" t="s">
        <v>63</v>
      </c>
      <c r="C60">
        <v>0</v>
      </c>
      <c r="D60">
        <v>3</v>
      </c>
      <c r="E60">
        <v>3</v>
      </c>
      <c r="F60">
        <v>3</v>
      </c>
      <c r="G60">
        <v>24</v>
      </c>
      <c r="H60">
        <v>6</v>
      </c>
      <c r="I60">
        <v>54</v>
      </c>
      <c r="J60">
        <v>0</v>
      </c>
      <c r="K60">
        <v>17</v>
      </c>
      <c r="L60">
        <v>8</v>
      </c>
      <c r="M60">
        <v>1</v>
      </c>
      <c r="N60">
        <f>SUM(C60:M60)</f>
        <v>119</v>
      </c>
    </row>
    <row r="62" spans="1:14">
      <c r="A62" s="43" t="s">
        <v>81</v>
      </c>
      <c r="B62" t="s">
        <v>62</v>
      </c>
      <c r="C62">
        <v>1</v>
      </c>
      <c r="D62">
        <v>0</v>
      </c>
      <c r="E62">
        <v>0</v>
      </c>
      <c r="F62">
        <v>72</v>
      </c>
      <c r="G62">
        <v>0</v>
      </c>
      <c r="H62">
        <v>7</v>
      </c>
      <c r="I62">
        <v>13</v>
      </c>
      <c r="J62">
        <v>0</v>
      </c>
      <c r="K62">
        <v>44</v>
      </c>
      <c r="L62">
        <v>127</v>
      </c>
      <c r="M62">
        <v>1</v>
      </c>
      <c r="N62">
        <f>SUM(C62:M62)</f>
        <v>265</v>
      </c>
    </row>
    <row r="63" spans="1:14">
      <c r="A63" s="43"/>
      <c r="B63" t="s">
        <v>63</v>
      </c>
      <c r="C63">
        <v>0</v>
      </c>
      <c r="D63">
        <v>5</v>
      </c>
      <c r="E63">
        <v>0</v>
      </c>
      <c r="F63">
        <v>43</v>
      </c>
      <c r="G63">
        <v>3</v>
      </c>
      <c r="H63">
        <v>17</v>
      </c>
      <c r="I63">
        <v>13</v>
      </c>
      <c r="J63">
        <v>21</v>
      </c>
      <c r="K63">
        <v>52</v>
      </c>
      <c r="L63">
        <v>188</v>
      </c>
      <c r="M63">
        <v>0</v>
      </c>
      <c r="N63">
        <f>SUM(C63:M63)</f>
        <v>342</v>
      </c>
    </row>
    <row r="65" spans="1:14">
      <c r="A65" s="43" t="s">
        <v>82</v>
      </c>
      <c r="B65" t="s">
        <v>62</v>
      </c>
      <c r="C65">
        <v>0</v>
      </c>
      <c r="D65">
        <v>0</v>
      </c>
      <c r="E65">
        <v>0</v>
      </c>
      <c r="F65">
        <v>41</v>
      </c>
      <c r="G65">
        <v>0</v>
      </c>
      <c r="H65">
        <v>4</v>
      </c>
      <c r="I65">
        <v>1</v>
      </c>
      <c r="J65">
        <v>1</v>
      </c>
      <c r="K65">
        <v>48</v>
      </c>
      <c r="L65">
        <v>1</v>
      </c>
      <c r="M65">
        <v>1</v>
      </c>
      <c r="N65">
        <f>SUM(C65:M65)</f>
        <v>97</v>
      </c>
    </row>
    <row r="66" spans="1:14">
      <c r="A66" s="43"/>
      <c r="B66" t="s">
        <v>63</v>
      </c>
      <c r="C66">
        <v>0</v>
      </c>
      <c r="D66">
        <v>3</v>
      </c>
      <c r="E66">
        <v>0</v>
      </c>
      <c r="F66">
        <v>14</v>
      </c>
      <c r="G66">
        <v>0</v>
      </c>
      <c r="H66">
        <v>8</v>
      </c>
      <c r="I66">
        <v>1</v>
      </c>
      <c r="J66">
        <v>0</v>
      </c>
      <c r="K66">
        <v>11</v>
      </c>
      <c r="L66">
        <v>4</v>
      </c>
      <c r="M66">
        <v>0</v>
      </c>
      <c r="N66">
        <f>SUM(C66:M66)</f>
        <v>41</v>
      </c>
    </row>
    <row r="68" spans="1:14">
      <c r="A68" s="43" t="s">
        <v>83</v>
      </c>
      <c r="B68" t="s">
        <v>62</v>
      </c>
      <c r="C68">
        <v>0</v>
      </c>
      <c r="D68">
        <v>6</v>
      </c>
      <c r="E68">
        <v>0</v>
      </c>
      <c r="F68">
        <v>85</v>
      </c>
      <c r="G68">
        <v>0</v>
      </c>
      <c r="H68">
        <v>35</v>
      </c>
      <c r="I68">
        <v>40</v>
      </c>
      <c r="J68">
        <v>2</v>
      </c>
      <c r="K68">
        <v>88</v>
      </c>
      <c r="L68">
        <v>4708</v>
      </c>
      <c r="M68">
        <v>0</v>
      </c>
      <c r="N68">
        <f>SUM(C68:M68)</f>
        <v>4964</v>
      </c>
    </row>
    <row r="69" spans="1:14">
      <c r="A69" s="43"/>
      <c r="B69" t="s">
        <v>63</v>
      </c>
      <c r="C69">
        <v>0</v>
      </c>
      <c r="D69">
        <v>27</v>
      </c>
      <c r="E69">
        <v>7</v>
      </c>
      <c r="F69">
        <v>42</v>
      </c>
      <c r="G69">
        <v>4</v>
      </c>
      <c r="H69">
        <v>21</v>
      </c>
      <c r="I69">
        <v>66</v>
      </c>
      <c r="J69">
        <v>5</v>
      </c>
      <c r="K69">
        <v>442</v>
      </c>
      <c r="L69">
        <v>4731</v>
      </c>
      <c r="M69">
        <v>0</v>
      </c>
      <c r="N69">
        <f>SUM(C69:M69)</f>
        <v>5345</v>
      </c>
    </row>
    <row r="71" spans="1:14">
      <c r="A71" s="43" t="s">
        <v>84</v>
      </c>
      <c r="B71" t="s">
        <v>62</v>
      </c>
      <c r="C71">
        <v>0</v>
      </c>
      <c r="D71">
        <v>2</v>
      </c>
      <c r="E71">
        <v>3</v>
      </c>
      <c r="F71">
        <v>19</v>
      </c>
      <c r="G71">
        <v>2</v>
      </c>
      <c r="H71">
        <v>12</v>
      </c>
      <c r="I71">
        <v>22</v>
      </c>
      <c r="J71">
        <v>70</v>
      </c>
      <c r="K71">
        <v>75</v>
      </c>
      <c r="L71">
        <v>2</v>
      </c>
      <c r="M71">
        <v>1</v>
      </c>
      <c r="N71">
        <f>SUM(C71:M71)</f>
        <v>208</v>
      </c>
    </row>
    <row r="72" spans="1:14">
      <c r="A72" s="43"/>
      <c r="B72" t="s">
        <v>63</v>
      </c>
      <c r="C72">
        <v>0</v>
      </c>
      <c r="D72">
        <v>8</v>
      </c>
      <c r="E72">
        <v>2</v>
      </c>
      <c r="F72">
        <v>20</v>
      </c>
      <c r="G72">
        <v>6</v>
      </c>
      <c r="H72">
        <v>19</v>
      </c>
      <c r="I72">
        <v>41</v>
      </c>
      <c r="J72">
        <v>97</v>
      </c>
      <c r="K72">
        <v>82</v>
      </c>
      <c r="L72">
        <v>5</v>
      </c>
      <c r="M72">
        <v>0</v>
      </c>
      <c r="N72">
        <f>SUM(C72:M72)</f>
        <v>280</v>
      </c>
    </row>
  </sheetData>
  <mergeCells count="24">
    <mergeCell ref="A62:A63"/>
    <mergeCell ref="A65:A66"/>
    <mergeCell ref="A68:A69"/>
    <mergeCell ref="A71:A72"/>
    <mergeCell ref="A59:A60"/>
    <mergeCell ref="A56:A57"/>
    <mergeCell ref="A14:A15"/>
    <mergeCell ref="A23:A24"/>
    <mergeCell ref="A26:A27"/>
    <mergeCell ref="A29:A30"/>
    <mergeCell ref="A32:A33"/>
    <mergeCell ref="A38:A39"/>
    <mergeCell ref="A20:A21"/>
    <mergeCell ref="A17:A18"/>
    <mergeCell ref="A35:A36"/>
    <mergeCell ref="A41:A42"/>
    <mergeCell ref="A44:A45"/>
    <mergeCell ref="A47:A48"/>
    <mergeCell ref="A50:A51"/>
    <mergeCell ref="A2:A3"/>
    <mergeCell ref="A5:A6"/>
    <mergeCell ref="A8:A9"/>
    <mergeCell ref="A11:A12"/>
    <mergeCell ref="A53:A54"/>
  </mergeCell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tabSelected="1" workbookViewId="0">
      <pane ySplit="1" topLeftCell="A2" activePane="bottomLeft" state="frozen"/>
      <selection pane="bottomLeft" activeCell="C30" sqref="C30"/>
    </sheetView>
  </sheetViews>
  <sheetFormatPr baseColWidth="10" defaultColWidth="8.83203125" defaultRowHeight="14" x14ac:dyDescent="0"/>
  <cols>
    <col min="1" max="1" width="8.83203125" style="38"/>
    <col min="2" max="2" width="14.5" customWidth="1"/>
    <col min="3" max="3" width="17.6640625" customWidth="1"/>
    <col min="4" max="4" width="14" customWidth="1"/>
    <col min="5" max="5" width="9.1640625" customWidth="1"/>
    <col min="6" max="6" width="3.5" customWidth="1"/>
    <col min="7" max="7" width="8.6640625" customWidth="1"/>
    <col min="8" max="8" width="4.5" style="9" bestFit="1" customWidth="1"/>
    <col min="9" max="9" width="13.5" style="9" customWidth="1"/>
    <col min="10" max="10" width="9.33203125" style="9" bestFit="1" customWidth="1"/>
    <col min="11" max="11" width="12.1640625" style="9" customWidth="1"/>
    <col min="12" max="12" width="12.83203125" style="9" customWidth="1"/>
    <col min="13" max="13" width="6.5" style="9" bestFit="1" customWidth="1"/>
    <col min="14" max="14" width="11.6640625" style="9" customWidth="1"/>
    <col min="15" max="16" width="9.33203125" style="9" bestFit="1" customWidth="1"/>
    <col min="17" max="17" width="6.5" style="9" bestFit="1" customWidth="1"/>
    <col min="18" max="18" width="8.6640625" style="9" bestFit="1" customWidth="1"/>
    <col min="19" max="19" width="6.5" style="9" bestFit="1" customWidth="1"/>
  </cols>
  <sheetData>
    <row r="1" spans="1:20" s="38" customFormat="1" ht="42">
      <c r="B1" s="39" t="s">
        <v>88</v>
      </c>
      <c r="C1" s="39" t="s">
        <v>89</v>
      </c>
      <c r="D1" s="39" t="s">
        <v>90</v>
      </c>
      <c r="E1" s="40" t="s">
        <v>46</v>
      </c>
      <c r="F1" s="40"/>
      <c r="H1" s="41" t="s">
        <v>35</v>
      </c>
      <c r="I1" s="41" t="s">
        <v>36</v>
      </c>
      <c r="J1" s="41" t="s">
        <v>37</v>
      </c>
      <c r="K1" s="41" t="s">
        <v>38</v>
      </c>
      <c r="L1" s="41" t="s">
        <v>39</v>
      </c>
      <c r="M1" s="41" t="s">
        <v>21</v>
      </c>
      <c r="N1" s="41" t="s">
        <v>22</v>
      </c>
      <c r="O1" s="41" t="s">
        <v>40</v>
      </c>
      <c r="P1" s="41" t="s">
        <v>41</v>
      </c>
      <c r="Q1" s="41" t="s">
        <v>42</v>
      </c>
      <c r="R1" s="41" t="s">
        <v>18</v>
      </c>
      <c r="S1" s="41" t="s">
        <v>46</v>
      </c>
    </row>
    <row r="2" spans="1:20">
      <c r="A2" s="38" t="s">
        <v>65</v>
      </c>
      <c r="B2" s="2">
        <v>40</v>
      </c>
      <c r="C2" s="2">
        <v>46</v>
      </c>
      <c r="D2" s="2">
        <v>2</v>
      </c>
      <c r="E2" s="2">
        <v>88</v>
      </c>
      <c r="F2" s="2"/>
      <c r="G2" s="38" t="s">
        <v>82</v>
      </c>
      <c r="H2" s="9">
        <v>0</v>
      </c>
      <c r="I2" s="9">
        <v>3</v>
      </c>
      <c r="J2" s="9">
        <v>0</v>
      </c>
      <c r="K2" s="9">
        <v>14</v>
      </c>
      <c r="L2" s="9">
        <v>0</v>
      </c>
      <c r="M2" s="9">
        <v>8</v>
      </c>
      <c r="N2" s="9">
        <v>1</v>
      </c>
      <c r="O2" s="9">
        <v>0</v>
      </c>
      <c r="P2" s="9">
        <v>11</v>
      </c>
      <c r="Q2" s="9">
        <v>4</v>
      </c>
      <c r="R2" s="9">
        <v>0</v>
      </c>
      <c r="S2" s="9">
        <v>41</v>
      </c>
    </row>
    <row r="3" spans="1:20">
      <c r="A3" s="38" t="s">
        <v>66</v>
      </c>
      <c r="B3" s="2">
        <v>56</v>
      </c>
      <c r="C3" s="2">
        <v>83</v>
      </c>
      <c r="D3" s="2">
        <v>74</v>
      </c>
      <c r="E3" s="2">
        <v>213</v>
      </c>
      <c r="F3" s="2"/>
      <c r="G3" s="38" t="s">
        <v>80</v>
      </c>
      <c r="H3" s="9">
        <v>0</v>
      </c>
      <c r="I3" s="9">
        <v>1</v>
      </c>
      <c r="J3" s="9">
        <v>1</v>
      </c>
      <c r="K3" s="9">
        <v>12</v>
      </c>
      <c r="L3" s="9">
        <v>5</v>
      </c>
      <c r="M3" s="9">
        <v>15</v>
      </c>
      <c r="N3" s="9">
        <v>1</v>
      </c>
      <c r="O3" s="9">
        <v>18</v>
      </c>
      <c r="P3" s="9">
        <v>2</v>
      </c>
      <c r="Q3" s="9">
        <v>2</v>
      </c>
      <c r="R3" s="9">
        <v>0</v>
      </c>
      <c r="S3" s="9">
        <v>57</v>
      </c>
    </row>
    <row r="4" spans="1:20">
      <c r="A4" s="38" t="s">
        <v>68</v>
      </c>
      <c r="B4" s="2">
        <v>11</v>
      </c>
      <c r="C4" s="2">
        <v>20</v>
      </c>
      <c r="D4" s="2">
        <v>1</v>
      </c>
      <c r="E4" s="2">
        <v>32</v>
      </c>
      <c r="F4" s="2"/>
      <c r="G4" s="38" t="s">
        <v>77</v>
      </c>
      <c r="H4" s="9">
        <v>3</v>
      </c>
      <c r="I4" s="42">
        <v>5</v>
      </c>
      <c r="J4" s="9">
        <v>0</v>
      </c>
      <c r="K4" s="9">
        <v>38</v>
      </c>
      <c r="L4" s="9">
        <v>1</v>
      </c>
      <c r="M4" s="9">
        <v>15</v>
      </c>
      <c r="N4" s="9">
        <v>3</v>
      </c>
      <c r="O4" s="9">
        <v>25</v>
      </c>
      <c r="P4" s="9">
        <v>13</v>
      </c>
      <c r="Q4" s="9">
        <v>2</v>
      </c>
      <c r="R4" s="9">
        <v>0</v>
      </c>
      <c r="S4" s="9">
        <v>105</v>
      </c>
    </row>
    <row r="5" spans="1:20">
      <c r="A5" s="38" t="s">
        <v>69</v>
      </c>
      <c r="B5" s="2">
        <v>108</v>
      </c>
      <c r="C5" s="2">
        <v>78</v>
      </c>
      <c r="D5" s="2">
        <v>71</v>
      </c>
      <c r="E5" s="2">
        <v>257</v>
      </c>
      <c r="F5" s="2"/>
      <c r="G5" s="38" t="s">
        <v>85</v>
      </c>
      <c r="H5" s="9">
        <v>0</v>
      </c>
      <c r="I5" s="9">
        <v>3</v>
      </c>
      <c r="J5" s="9">
        <v>3</v>
      </c>
      <c r="K5" s="9">
        <v>3</v>
      </c>
      <c r="L5" s="9">
        <v>24</v>
      </c>
      <c r="M5" s="9">
        <v>6</v>
      </c>
      <c r="N5" s="9">
        <v>54</v>
      </c>
      <c r="O5" s="9">
        <v>0</v>
      </c>
      <c r="P5" s="9">
        <v>17</v>
      </c>
      <c r="Q5" s="9">
        <v>8</v>
      </c>
      <c r="R5" s="9">
        <v>1</v>
      </c>
      <c r="S5" s="9">
        <v>119</v>
      </c>
    </row>
    <row r="6" spans="1:20">
      <c r="A6" s="38" t="s">
        <v>72</v>
      </c>
      <c r="B6" s="2">
        <v>102</v>
      </c>
      <c r="C6" s="2">
        <v>433</v>
      </c>
      <c r="D6" s="2">
        <v>44</v>
      </c>
      <c r="E6" s="2">
        <v>579</v>
      </c>
      <c r="F6" s="2"/>
      <c r="G6" s="38" t="s">
        <v>84</v>
      </c>
      <c r="H6" s="9">
        <v>0</v>
      </c>
      <c r="I6" s="9">
        <v>8</v>
      </c>
      <c r="J6" s="9">
        <v>2</v>
      </c>
      <c r="K6" s="9">
        <v>20</v>
      </c>
      <c r="L6" s="9">
        <v>6</v>
      </c>
      <c r="M6" s="9">
        <v>19</v>
      </c>
      <c r="N6" s="9">
        <v>41</v>
      </c>
      <c r="O6" s="9">
        <v>97</v>
      </c>
      <c r="P6" s="9">
        <v>82</v>
      </c>
      <c r="Q6" s="9">
        <v>5</v>
      </c>
      <c r="R6" s="9">
        <v>0</v>
      </c>
      <c r="S6" s="9">
        <v>280</v>
      </c>
    </row>
    <row r="7" spans="1:20">
      <c r="A7" s="38" t="s">
        <v>73</v>
      </c>
      <c r="B7" s="2">
        <v>13</v>
      </c>
      <c r="C7" s="2">
        <v>3</v>
      </c>
      <c r="D7" s="2">
        <v>1</v>
      </c>
      <c r="E7" s="2">
        <v>17</v>
      </c>
      <c r="F7" s="2"/>
      <c r="G7" s="38" t="s">
        <v>68</v>
      </c>
      <c r="H7" s="9">
        <v>3</v>
      </c>
      <c r="I7" s="9">
        <v>10</v>
      </c>
      <c r="J7" s="9">
        <v>2</v>
      </c>
      <c r="K7" s="9">
        <v>44</v>
      </c>
      <c r="L7" s="9">
        <v>6</v>
      </c>
      <c r="M7" s="9">
        <v>22</v>
      </c>
      <c r="N7" s="9">
        <v>19</v>
      </c>
      <c r="O7" s="9">
        <v>40</v>
      </c>
      <c r="P7" s="9">
        <v>81</v>
      </c>
      <c r="Q7" s="9">
        <v>77</v>
      </c>
      <c r="R7" s="9">
        <v>1</v>
      </c>
      <c r="S7" s="9">
        <v>305</v>
      </c>
    </row>
    <row r="8" spans="1:20">
      <c r="A8" s="38" t="s">
        <v>86</v>
      </c>
      <c r="B8" s="2">
        <v>55</v>
      </c>
      <c r="C8" s="2">
        <v>54</v>
      </c>
      <c r="D8" s="2">
        <v>5</v>
      </c>
      <c r="E8" s="2">
        <v>114</v>
      </c>
      <c r="F8" s="2"/>
      <c r="G8" s="38" t="s">
        <v>73</v>
      </c>
      <c r="H8" s="9">
        <v>1</v>
      </c>
      <c r="I8" s="9">
        <v>4</v>
      </c>
      <c r="J8" s="9">
        <v>1</v>
      </c>
      <c r="K8" s="9">
        <v>64</v>
      </c>
      <c r="L8" s="9">
        <v>1</v>
      </c>
      <c r="M8" s="9">
        <v>20</v>
      </c>
      <c r="N8" s="9">
        <v>19</v>
      </c>
      <c r="O8" s="9">
        <v>12</v>
      </c>
      <c r="P8" s="9">
        <v>139</v>
      </c>
      <c r="Q8" s="9">
        <v>81</v>
      </c>
      <c r="R8" s="9">
        <v>0</v>
      </c>
      <c r="S8" s="9">
        <v>342</v>
      </c>
    </row>
    <row r="9" spans="1:20">
      <c r="A9" s="38" t="s">
        <v>75</v>
      </c>
      <c r="B9" s="2">
        <v>42</v>
      </c>
      <c r="C9" s="2">
        <v>44</v>
      </c>
      <c r="D9" s="2">
        <v>5</v>
      </c>
      <c r="E9" s="2">
        <v>91</v>
      </c>
      <c r="F9" s="2"/>
      <c r="G9" s="38" t="s">
        <v>81</v>
      </c>
      <c r="H9" s="9">
        <v>0</v>
      </c>
      <c r="I9" s="9">
        <v>5</v>
      </c>
      <c r="J9" s="9">
        <v>0</v>
      </c>
      <c r="K9" s="9">
        <v>43</v>
      </c>
      <c r="L9" s="9">
        <v>3</v>
      </c>
      <c r="M9" s="9">
        <v>17</v>
      </c>
      <c r="N9" s="9">
        <v>13</v>
      </c>
      <c r="O9" s="9">
        <v>21</v>
      </c>
      <c r="P9" s="9">
        <v>52</v>
      </c>
      <c r="Q9" s="9">
        <v>188</v>
      </c>
      <c r="R9" s="9">
        <v>0</v>
      </c>
      <c r="S9" s="9">
        <v>342</v>
      </c>
    </row>
    <row r="10" spans="1:20">
      <c r="A10" s="38" t="s">
        <v>76</v>
      </c>
      <c r="B10" s="2">
        <v>13</v>
      </c>
      <c r="C10" s="2">
        <v>131</v>
      </c>
      <c r="D10" s="2">
        <v>9</v>
      </c>
      <c r="E10" s="2">
        <v>153</v>
      </c>
      <c r="F10" s="2"/>
      <c r="G10" s="38" t="s">
        <v>71</v>
      </c>
      <c r="H10" s="9">
        <v>3</v>
      </c>
      <c r="I10" s="9">
        <v>7</v>
      </c>
      <c r="J10" s="9">
        <v>10</v>
      </c>
      <c r="K10" s="9">
        <v>39</v>
      </c>
      <c r="L10" s="9">
        <v>2</v>
      </c>
      <c r="M10" s="9">
        <v>14</v>
      </c>
      <c r="N10" s="9">
        <v>15</v>
      </c>
      <c r="O10" s="9">
        <v>4</v>
      </c>
      <c r="P10" s="9">
        <v>281</v>
      </c>
      <c r="Q10" s="9">
        <v>18</v>
      </c>
      <c r="R10" s="9">
        <v>0</v>
      </c>
      <c r="S10" s="9">
        <v>393</v>
      </c>
    </row>
    <row r="11" spans="1:20">
      <c r="A11" s="38" t="s">
        <v>71</v>
      </c>
      <c r="B11" s="2">
        <v>17</v>
      </c>
      <c r="C11" s="2">
        <v>30</v>
      </c>
      <c r="D11" s="2">
        <v>1</v>
      </c>
      <c r="E11" s="2">
        <v>48</v>
      </c>
      <c r="F11" s="2"/>
      <c r="G11" s="38" t="s">
        <v>78</v>
      </c>
      <c r="H11" s="9">
        <v>1</v>
      </c>
      <c r="I11" s="9">
        <v>9</v>
      </c>
      <c r="J11" s="9">
        <v>0</v>
      </c>
      <c r="K11" s="9">
        <v>46</v>
      </c>
      <c r="L11" s="9">
        <v>15</v>
      </c>
      <c r="M11" s="9">
        <v>32</v>
      </c>
      <c r="N11" s="9">
        <v>294</v>
      </c>
      <c r="O11" s="9">
        <v>34</v>
      </c>
      <c r="P11" s="9">
        <v>31</v>
      </c>
      <c r="Q11" s="9">
        <v>6</v>
      </c>
      <c r="R11" s="9">
        <v>0</v>
      </c>
      <c r="S11" s="9">
        <v>468</v>
      </c>
    </row>
    <row r="12" spans="1:20">
      <c r="A12" s="38" t="s">
        <v>74</v>
      </c>
      <c r="B12" s="2">
        <v>122</v>
      </c>
      <c r="C12" s="2">
        <v>68</v>
      </c>
      <c r="D12" s="2">
        <v>10</v>
      </c>
      <c r="E12" s="2">
        <v>200</v>
      </c>
      <c r="F12" s="2"/>
      <c r="G12" s="38" t="s">
        <v>70</v>
      </c>
      <c r="H12" s="9">
        <v>0</v>
      </c>
      <c r="I12" s="42">
        <v>12</v>
      </c>
      <c r="J12" s="9">
        <v>1</v>
      </c>
      <c r="K12" s="9">
        <v>16</v>
      </c>
      <c r="L12" s="9">
        <v>76</v>
      </c>
      <c r="M12" s="9">
        <v>26</v>
      </c>
      <c r="N12" s="9">
        <v>460</v>
      </c>
      <c r="O12" s="9">
        <v>50</v>
      </c>
      <c r="P12" s="9">
        <v>28</v>
      </c>
      <c r="Q12" s="9">
        <v>4</v>
      </c>
      <c r="R12" s="9">
        <v>3</v>
      </c>
      <c r="S12" s="9">
        <v>676</v>
      </c>
    </row>
    <row r="13" spans="1:20">
      <c r="A13" s="38" t="s">
        <v>67</v>
      </c>
      <c r="B13" s="2">
        <v>2552</v>
      </c>
      <c r="C13" s="2">
        <v>1225</v>
      </c>
      <c r="D13" s="2">
        <v>5178</v>
      </c>
      <c r="E13" s="2">
        <v>8955</v>
      </c>
      <c r="F13" s="2"/>
      <c r="G13" s="38" t="s">
        <v>21</v>
      </c>
      <c r="S13" s="9">
        <v>8582</v>
      </c>
      <c r="T13" s="9"/>
    </row>
    <row r="14" spans="1:20">
      <c r="A14" s="38" t="s">
        <v>64</v>
      </c>
      <c r="B14" s="2">
        <v>54</v>
      </c>
      <c r="C14" s="2">
        <v>91</v>
      </c>
      <c r="D14" s="2">
        <v>25</v>
      </c>
      <c r="E14" s="2">
        <v>170</v>
      </c>
      <c r="F14" s="2"/>
      <c r="G14" s="38" t="s">
        <v>87</v>
      </c>
      <c r="H14" s="9">
        <v>11</v>
      </c>
      <c r="I14" s="9">
        <v>34</v>
      </c>
      <c r="J14" s="9">
        <v>99</v>
      </c>
      <c r="K14" s="9">
        <v>222</v>
      </c>
      <c r="L14" s="9">
        <v>65</v>
      </c>
      <c r="M14" s="9">
        <v>416</v>
      </c>
      <c r="N14" s="9">
        <v>39</v>
      </c>
      <c r="O14" s="9">
        <v>370</v>
      </c>
      <c r="P14" s="9">
        <v>985</v>
      </c>
      <c r="Q14" s="9">
        <v>366</v>
      </c>
      <c r="R14" s="9">
        <v>1</v>
      </c>
      <c r="S14" s="9">
        <v>2608</v>
      </c>
      <c r="T14" s="9"/>
    </row>
    <row r="15" spans="1:20">
      <c r="A15" s="38" t="s">
        <v>87</v>
      </c>
      <c r="B15" s="2">
        <v>473</v>
      </c>
      <c r="C15" s="2">
        <v>722</v>
      </c>
      <c r="D15" s="2">
        <v>148</v>
      </c>
      <c r="E15" s="2">
        <v>1343</v>
      </c>
      <c r="F15" s="2"/>
      <c r="G15" s="38" t="s">
        <v>66</v>
      </c>
      <c r="H15" s="9">
        <v>13</v>
      </c>
      <c r="I15" s="9">
        <v>87</v>
      </c>
      <c r="J15" s="9">
        <v>12</v>
      </c>
      <c r="K15" s="9">
        <v>149</v>
      </c>
      <c r="L15" s="9">
        <v>285</v>
      </c>
      <c r="M15" s="9">
        <v>185</v>
      </c>
      <c r="N15" s="9">
        <v>885</v>
      </c>
      <c r="O15" s="9">
        <v>563</v>
      </c>
      <c r="P15" s="9">
        <v>422</v>
      </c>
      <c r="Q15" s="9">
        <v>195</v>
      </c>
      <c r="R15" s="9">
        <v>6</v>
      </c>
      <c r="S15" s="9">
        <v>2802</v>
      </c>
    </row>
    <row r="16" spans="1:20">
      <c r="B16" s="2"/>
      <c r="C16" s="2"/>
      <c r="D16" s="2"/>
      <c r="E16" s="2"/>
      <c r="F16" s="2"/>
      <c r="G16" s="38" t="s">
        <v>74</v>
      </c>
      <c r="H16" s="9">
        <v>1</v>
      </c>
      <c r="I16" s="9">
        <v>34</v>
      </c>
      <c r="J16" s="9">
        <v>36</v>
      </c>
      <c r="K16" s="9">
        <v>74</v>
      </c>
      <c r="L16" s="9">
        <v>6</v>
      </c>
      <c r="M16" s="9">
        <v>34</v>
      </c>
      <c r="N16" s="9">
        <v>645</v>
      </c>
      <c r="O16" s="9">
        <v>69</v>
      </c>
      <c r="P16" s="9">
        <v>1127</v>
      </c>
      <c r="Q16" s="9">
        <v>1055</v>
      </c>
      <c r="R16" s="9">
        <v>0</v>
      </c>
      <c r="S16" s="9">
        <v>3081</v>
      </c>
    </row>
    <row r="17" spans="1:19">
      <c r="A17" s="38" t="s">
        <v>70</v>
      </c>
      <c r="B17" s="2">
        <v>6</v>
      </c>
      <c r="C17" s="2">
        <v>8</v>
      </c>
      <c r="D17" s="2">
        <v>0</v>
      </c>
      <c r="E17" s="2">
        <v>14</v>
      </c>
      <c r="F17" s="2"/>
      <c r="G17" s="38" t="s">
        <v>72</v>
      </c>
      <c r="H17" s="9">
        <v>12</v>
      </c>
      <c r="I17" s="9">
        <v>57</v>
      </c>
      <c r="J17" s="9">
        <v>495</v>
      </c>
      <c r="K17" s="9">
        <v>49</v>
      </c>
      <c r="L17" s="9">
        <v>54</v>
      </c>
      <c r="M17" s="9">
        <v>145</v>
      </c>
      <c r="N17" s="9">
        <v>1816</v>
      </c>
      <c r="O17" s="9">
        <v>387</v>
      </c>
      <c r="P17" s="9">
        <v>366</v>
      </c>
      <c r="Q17" s="9">
        <v>223</v>
      </c>
      <c r="R17" s="9">
        <v>0</v>
      </c>
      <c r="S17" s="9">
        <v>3604</v>
      </c>
    </row>
    <row r="18" spans="1:19">
      <c r="A18" s="38" t="s">
        <v>77</v>
      </c>
      <c r="B18" s="2">
        <v>1</v>
      </c>
      <c r="C18" s="2">
        <v>6</v>
      </c>
      <c r="D18" s="2">
        <v>0</v>
      </c>
      <c r="E18" s="2">
        <v>7</v>
      </c>
      <c r="F18" s="2"/>
      <c r="G18" s="38" t="s">
        <v>67</v>
      </c>
      <c r="H18" s="9">
        <v>3</v>
      </c>
      <c r="I18" s="9">
        <v>52</v>
      </c>
      <c r="J18" s="9">
        <v>19</v>
      </c>
      <c r="K18" s="9">
        <v>44</v>
      </c>
      <c r="L18" s="9">
        <v>182</v>
      </c>
      <c r="M18" s="9">
        <v>100</v>
      </c>
      <c r="N18" s="9">
        <v>205</v>
      </c>
      <c r="O18" s="9">
        <v>13</v>
      </c>
      <c r="P18" s="9">
        <v>2429</v>
      </c>
      <c r="Q18" s="9">
        <v>1221</v>
      </c>
      <c r="R18" s="9">
        <v>0</v>
      </c>
      <c r="S18" s="9">
        <v>4268</v>
      </c>
    </row>
    <row r="19" spans="1:19">
      <c r="A19" s="38" t="s">
        <v>78</v>
      </c>
      <c r="B19" s="2">
        <v>27</v>
      </c>
      <c r="C19" s="2">
        <v>16</v>
      </c>
      <c r="D19" s="2">
        <v>10</v>
      </c>
      <c r="E19" s="2">
        <v>53</v>
      </c>
      <c r="F19" s="2"/>
      <c r="G19" s="38" t="s">
        <v>83</v>
      </c>
      <c r="H19" s="9">
        <v>0</v>
      </c>
      <c r="I19" s="9">
        <v>27</v>
      </c>
      <c r="J19" s="9">
        <v>7</v>
      </c>
      <c r="K19" s="9">
        <v>42</v>
      </c>
      <c r="L19" s="9">
        <v>4</v>
      </c>
      <c r="M19" s="9">
        <v>21</v>
      </c>
      <c r="N19" s="9">
        <v>66</v>
      </c>
      <c r="O19" s="9">
        <v>5</v>
      </c>
      <c r="P19" s="9">
        <v>442</v>
      </c>
      <c r="Q19" s="9">
        <v>4731</v>
      </c>
      <c r="R19" s="9">
        <v>0</v>
      </c>
      <c r="S19" s="9">
        <v>5345</v>
      </c>
    </row>
    <row r="20" spans="1:19">
      <c r="A20" s="38" t="s">
        <v>84</v>
      </c>
      <c r="B20" s="2">
        <v>9</v>
      </c>
      <c r="C20" s="2">
        <v>4</v>
      </c>
      <c r="D20" s="2">
        <v>3</v>
      </c>
      <c r="E20" s="2">
        <v>16</v>
      </c>
      <c r="F20" s="2"/>
      <c r="G20" s="38" t="s">
        <v>64</v>
      </c>
      <c r="H20" s="9">
        <v>12</v>
      </c>
      <c r="I20" s="9">
        <v>329</v>
      </c>
      <c r="J20" s="9">
        <v>23</v>
      </c>
      <c r="K20" s="9">
        <v>281</v>
      </c>
      <c r="L20" s="9">
        <v>995</v>
      </c>
      <c r="M20" s="9">
        <v>611</v>
      </c>
      <c r="N20" s="9">
        <v>902</v>
      </c>
      <c r="O20" s="9">
        <v>1060</v>
      </c>
      <c r="P20" s="9">
        <v>2000</v>
      </c>
      <c r="Q20" s="9">
        <v>3631</v>
      </c>
      <c r="R20" s="9">
        <v>6</v>
      </c>
      <c r="S20" s="9">
        <v>9850</v>
      </c>
    </row>
    <row r="21" spans="1:19">
      <c r="A21" s="38" t="s">
        <v>80</v>
      </c>
      <c r="B21" s="2">
        <v>3</v>
      </c>
      <c r="C21" s="2">
        <v>6</v>
      </c>
      <c r="D21" s="2">
        <v>154</v>
      </c>
      <c r="E21" s="2">
        <v>163</v>
      </c>
      <c r="F21" s="2"/>
      <c r="G21" s="38" t="s">
        <v>76</v>
      </c>
      <c r="H21" s="9">
        <v>0</v>
      </c>
      <c r="I21" s="9">
        <v>70</v>
      </c>
      <c r="J21" s="9">
        <v>9</v>
      </c>
      <c r="K21" s="9">
        <v>177</v>
      </c>
      <c r="L21" s="9">
        <v>168</v>
      </c>
      <c r="M21" s="9">
        <v>360</v>
      </c>
      <c r="N21" s="9">
        <v>2065</v>
      </c>
      <c r="O21" s="9">
        <v>1583</v>
      </c>
      <c r="P21" s="9">
        <v>2490</v>
      </c>
      <c r="Q21" s="9">
        <v>4877</v>
      </c>
      <c r="R21" s="9">
        <v>1</v>
      </c>
      <c r="S21" s="9">
        <v>11800</v>
      </c>
    </row>
    <row r="22" spans="1:19">
      <c r="A22" s="38" t="s">
        <v>79</v>
      </c>
      <c r="B22" s="2">
        <v>35</v>
      </c>
      <c r="C22" s="2">
        <v>48</v>
      </c>
      <c r="D22" s="2">
        <v>19</v>
      </c>
      <c r="E22" s="2">
        <v>102</v>
      </c>
      <c r="F22" s="2"/>
      <c r="G22" s="38" t="s">
        <v>79</v>
      </c>
      <c r="H22" s="9">
        <v>10</v>
      </c>
      <c r="I22" s="9">
        <v>177</v>
      </c>
      <c r="J22" s="9">
        <v>10</v>
      </c>
      <c r="K22" s="9">
        <v>138</v>
      </c>
      <c r="L22" s="9">
        <v>1185</v>
      </c>
      <c r="M22" s="9">
        <v>12017</v>
      </c>
      <c r="N22" s="9">
        <v>343</v>
      </c>
      <c r="O22" s="9">
        <v>1226</v>
      </c>
      <c r="P22" s="9">
        <v>118</v>
      </c>
      <c r="Q22" s="9">
        <v>21</v>
      </c>
      <c r="R22" s="9">
        <v>11</v>
      </c>
      <c r="S22" s="9">
        <v>15256</v>
      </c>
    </row>
    <row r="23" spans="1:19">
      <c r="A23" s="38" t="s">
        <v>85</v>
      </c>
      <c r="B23" s="2">
        <v>4</v>
      </c>
      <c r="C23" s="2">
        <v>12</v>
      </c>
      <c r="D23" s="2">
        <v>3</v>
      </c>
      <c r="E23" s="2">
        <v>19</v>
      </c>
      <c r="F23" s="2"/>
      <c r="G23" s="38" t="s">
        <v>46</v>
      </c>
      <c r="H23" s="9">
        <v>85</v>
      </c>
      <c r="I23" s="9">
        <v>1030</v>
      </c>
      <c r="J23" s="9">
        <v>764</v>
      </c>
      <c r="K23" s="9">
        <v>2013</v>
      </c>
      <c r="L23" s="9">
        <v>3979</v>
      </c>
      <c r="M23" s="9">
        <v>14530</v>
      </c>
      <c r="N23" s="9">
        <v>8817</v>
      </c>
      <c r="O23" s="9">
        <v>7409</v>
      </c>
      <c r="P23" s="9">
        <v>11614</v>
      </c>
      <c r="Q23" s="9">
        <v>16923</v>
      </c>
      <c r="R23" s="9">
        <v>34</v>
      </c>
      <c r="S23" s="9">
        <v>67198</v>
      </c>
    </row>
    <row r="24" spans="1:19">
      <c r="A24" s="38" t="s">
        <v>81</v>
      </c>
      <c r="B24" s="2">
        <v>2</v>
      </c>
      <c r="C24" s="2">
        <v>5</v>
      </c>
      <c r="D24" s="2">
        <v>0</v>
      </c>
      <c r="E24" s="2">
        <v>7</v>
      </c>
      <c r="F24" s="2"/>
    </row>
    <row r="25" spans="1:19">
      <c r="A25" s="38" t="s">
        <v>82</v>
      </c>
      <c r="B25" s="2">
        <v>1</v>
      </c>
      <c r="C25" s="2">
        <v>4</v>
      </c>
      <c r="D25" s="2">
        <v>0</v>
      </c>
      <c r="E25" s="2">
        <v>5</v>
      </c>
      <c r="F25" s="2"/>
    </row>
    <row r="26" spans="1:19">
      <c r="A26" s="38" t="s">
        <v>83</v>
      </c>
      <c r="B26" s="2">
        <v>46</v>
      </c>
      <c r="C26" s="2">
        <v>11</v>
      </c>
      <c r="D26" s="2">
        <v>2</v>
      </c>
      <c r="E26" s="2">
        <v>59</v>
      </c>
      <c r="F26" s="2"/>
      <c r="G26" s="38" t="s">
        <v>69</v>
      </c>
      <c r="H26" s="9">
        <v>5</v>
      </c>
      <c r="I26" s="9">
        <v>43</v>
      </c>
      <c r="J26" s="9">
        <v>21</v>
      </c>
      <c r="K26" s="9">
        <v>59</v>
      </c>
      <c r="L26" s="9">
        <v>42</v>
      </c>
      <c r="M26" s="9">
        <v>153</v>
      </c>
      <c r="N26" s="9">
        <v>359</v>
      </c>
      <c r="O26" s="9">
        <v>195</v>
      </c>
      <c r="P26" s="9">
        <v>125</v>
      </c>
      <c r="Q26" s="9">
        <v>19</v>
      </c>
      <c r="R26" s="9">
        <v>1</v>
      </c>
      <c r="S26" s="9">
        <v>1022</v>
      </c>
    </row>
    <row r="27" spans="1:19">
      <c r="A27" s="38" t="s">
        <v>46</v>
      </c>
      <c r="B27" s="2">
        <v>3792</v>
      </c>
      <c r="C27" s="2">
        <v>3148</v>
      </c>
      <c r="D27" s="2">
        <v>5765</v>
      </c>
      <c r="E27" s="2">
        <v>12705</v>
      </c>
      <c r="F27" s="2"/>
      <c r="G27" s="38" t="s">
        <v>86</v>
      </c>
      <c r="H27" s="9">
        <v>2</v>
      </c>
      <c r="I27" s="9">
        <v>7</v>
      </c>
      <c r="J27" s="9">
        <v>7</v>
      </c>
      <c r="K27" s="9">
        <v>60</v>
      </c>
      <c r="L27" s="9">
        <v>829</v>
      </c>
      <c r="M27" s="9">
        <v>105</v>
      </c>
      <c r="N27" s="9">
        <v>15</v>
      </c>
      <c r="O27" s="9">
        <v>20</v>
      </c>
      <c r="P27" s="9">
        <v>66</v>
      </c>
      <c r="Q27" s="9">
        <v>153</v>
      </c>
      <c r="R27" s="9">
        <v>3</v>
      </c>
      <c r="S27" s="9">
        <v>1267</v>
      </c>
    </row>
    <row r="28" spans="1:19">
      <c r="G28" s="38" t="s">
        <v>65</v>
      </c>
      <c r="H28" s="9">
        <v>4</v>
      </c>
      <c r="I28" s="9">
        <v>13</v>
      </c>
      <c r="J28" s="9">
        <v>3</v>
      </c>
      <c r="K28" s="9">
        <v>90</v>
      </c>
      <c r="L28" s="9">
        <v>2</v>
      </c>
      <c r="M28" s="9">
        <v>36</v>
      </c>
      <c r="N28" s="9">
        <v>436</v>
      </c>
      <c r="O28" s="9">
        <v>771</v>
      </c>
      <c r="P28" s="9">
        <v>75</v>
      </c>
      <c r="Q28" s="9">
        <v>23</v>
      </c>
      <c r="R28" s="9">
        <v>0</v>
      </c>
      <c r="S28" s="9">
        <f>SUM(H28:R28)</f>
        <v>1453</v>
      </c>
    </row>
    <row r="29" spans="1:19">
      <c r="G29" s="38" t="s">
        <v>75</v>
      </c>
      <c r="H29" s="9">
        <v>1</v>
      </c>
      <c r="I29" s="9">
        <v>33</v>
      </c>
      <c r="J29" s="9">
        <v>3</v>
      </c>
      <c r="K29" s="9">
        <v>289</v>
      </c>
      <c r="L29" s="9">
        <v>23</v>
      </c>
      <c r="M29" s="9">
        <v>153</v>
      </c>
      <c r="N29" s="9">
        <v>121</v>
      </c>
      <c r="O29" s="9">
        <v>846</v>
      </c>
      <c r="P29" s="9">
        <v>232</v>
      </c>
      <c r="Q29" s="9">
        <v>13</v>
      </c>
      <c r="R29" s="9">
        <v>0</v>
      </c>
      <c r="S29" s="9">
        <v>1714</v>
      </c>
    </row>
  </sheetData>
  <sheetProtection sheet="1" objects="1" scenarios="1"/>
  <sortState ref="G2:S27">
    <sortCondition ref="S2"/>
  </sortState>
  <phoneticPr fontId="10" type="noConversion"/>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A60" sqref="A60"/>
    </sheetView>
  </sheetViews>
  <sheetFormatPr baseColWidth="10" defaultColWidth="8.83203125" defaultRowHeight="14" x14ac:dyDescent="0"/>
  <cols>
    <col min="1" max="1" width="25.5" bestFit="1" customWidth="1"/>
  </cols>
  <sheetData>
    <row r="1" spans="1:2">
      <c r="A1" s="3" t="s">
        <v>6</v>
      </c>
    </row>
    <row r="3" spans="1:2">
      <c r="A3" t="s">
        <v>15</v>
      </c>
      <c r="B3" s="7">
        <v>0.01</v>
      </c>
    </row>
    <row r="4" spans="1:2">
      <c r="A4" t="s">
        <v>16</v>
      </c>
      <c r="B4" s="7">
        <v>0.01</v>
      </c>
    </row>
    <row r="5" spans="1:2">
      <c r="A5" t="s">
        <v>17</v>
      </c>
      <c r="B5" s="7">
        <v>0.02</v>
      </c>
    </row>
    <row r="6" spans="1:2">
      <c r="A6" t="s">
        <v>18</v>
      </c>
      <c r="B6" s="7">
        <v>0.03</v>
      </c>
    </row>
    <row r="7" spans="1:2">
      <c r="A7" t="s">
        <v>19</v>
      </c>
      <c r="B7" s="7">
        <v>0.05</v>
      </c>
    </row>
    <row r="8" spans="1:2">
      <c r="A8" t="s">
        <v>20</v>
      </c>
      <c r="B8" s="7">
        <v>0.06</v>
      </c>
    </row>
    <row r="9" spans="1:2">
      <c r="A9" t="s">
        <v>21</v>
      </c>
      <c r="B9" s="7">
        <v>7.0000000000000007E-2</v>
      </c>
    </row>
    <row r="10" spans="1:2">
      <c r="A10" t="s">
        <v>22</v>
      </c>
      <c r="B10" s="7">
        <v>0.16</v>
      </c>
    </row>
    <row r="11" spans="1:2">
      <c r="A11" t="s">
        <v>23</v>
      </c>
      <c r="B11" s="7">
        <v>0.16</v>
      </c>
    </row>
    <row r="12" spans="1:2">
      <c r="A12" t="s">
        <v>24</v>
      </c>
      <c r="B12" s="7">
        <v>0.19</v>
      </c>
    </row>
    <row r="13" spans="1:2">
      <c r="A13" t="s">
        <v>25</v>
      </c>
      <c r="B13" s="7">
        <v>0.25</v>
      </c>
    </row>
  </sheetData>
  <hyperlinks>
    <hyperlink ref="A1" r:id="rId1"/>
  </hyperlink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B12"/>
  <sheetViews>
    <sheetView workbookViewId="0">
      <selection activeCell="C36" sqref="C36"/>
    </sheetView>
  </sheetViews>
  <sheetFormatPr baseColWidth="10" defaultRowHeight="14" x14ac:dyDescent="0"/>
  <cols>
    <col min="1" max="1" width="21.5" bestFit="1" customWidth="1"/>
  </cols>
  <sheetData>
    <row r="4" spans="1:2">
      <c r="A4" t="s">
        <v>91</v>
      </c>
      <c r="B4">
        <v>17276</v>
      </c>
    </row>
    <row r="5" spans="1:2">
      <c r="A5" t="s">
        <v>17</v>
      </c>
      <c r="B5">
        <v>800</v>
      </c>
    </row>
    <row r="6" spans="1:2">
      <c r="A6" t="s">
        <v>16</v>
      </c>
      <c r="B6">
        <v>1082</v>
      </c>
    </row>
    <row r="7" spans="1:2">
      <c r="A7" t="s">
        <v>19</v>
      </c>
      <c r="B7">
        <v>2574</v>
      </c>
    </row>
    <row r="8" spans="1:2">
      <c r="A8" t="s">
        <v>20</v>
      </c>
      <c r="B8">
        <v>4167</v>
      </c>
    </row>
    <row r="9" spans="1:2">
      <c r="A9" t="s">
        <v>40</v>
      </c>
      <c r="B9">
        <v>7705</v>
      </c>
    </row>
    <row r="10" spans="1:2">
      <c r="A10" t="s">
        <v>22</v>
      </c>
      <c r="B10">
        <v>9308</v>
      </c>
    </row>
    <row r="11" spans="1:2">
      <c r="A11" t="s">
        <v>24</v>
      </c>
      <c r="B11">
        <v>12102</v>
      </c>
    </row>
    <row r="12" spans="1:2">
      <c r="A12" t="s">
        <v>21</v>
      </c>
      <c r="B12">
        <v>14747</v>
      </c>
    </row>
  </sheetData>
  <sheetProtection sheet="1" objects="1" scenarios="1"/>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Charts</vt:lpstr>
      </vt:variant>
      <vt:variant>
        <vt:i4>2</vt:i4>
      </vt:variant>
    </vt:vector>
  </HeadingPairs>
  <TitlesOfParts>
    <vt:vector size="9" baseType="lpstr">
      <vt:lpstr>Data 1</vt:lpstr>
      <vt:lpstr>Data 2</vt:lpstr>
      <vt:lpstr>Definitions</vt:lpstr>
      <vt:lpstr>Agencies</vt:lpstr>
      <vt:lpstr>Data1</vt:lpstr>
      <vt:lpstr>ISI by Category</vt:lpstr>
      <vt:lpstr>Data2</vt:lpstr>
      <vt:lpstr>C3a Breaches-orng</vt:lpstr>
      <vt:lpstr>C4a Breakdown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Castillo</dc:creator>
  <cp:lastModifiedBy>Rizqi Rachmat</cp:lastModifiedBy>
  <cp:lastPrinted>2015-04-20T02:18:42Z</cp:lastPrinted>
  <dcterms:created xsi:type="dcterms:W3CDTF">2015-01-12T21:42:24Z</dcterms:created>
  <dcterms:modified xsi:type="dcterms:W3CDTF">2015-04-20T02:19:07Z</dcterms:modified>
</cp:coreProperties>
</file>