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lackburn\Documents\PM Duties\SBI-PM Projects\Paper Drafts\Winship\"/>
    </mc:Choice>
  </mc:AlternateContent>
  <bookViews>
    <workbookView xWindow="0" yWindow="0" windowWidth="23940" windowHeight="9030"/>
  </bookViews>
  <sheets>
    <sheet name="Fig1" sheetId="3" r:id="rId1"/>
    <sheet name="Fig2" sheetId="1" r:id="rId2"/>
    <sheet name="EPI Data Library - Wages by per" sheetId="2" r:id="rId3"/>
    <sheet name="SitPost93" sheetId="4" r:id="rId4"/>
    <sheet name="SitPost80" sheetId="5" r:id="rId5"/>
    <sheet name="SitPre94" sheetId="6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4" i="6" l="1"/>
  <c r="AP4" i="6"/>
  <c r="AQ4" i="6"/>
  <c r="AR4" i="6"/>
  <c r="AO5" i="6"/>
  <c r="AP5" i="6"/>
  <c r="AQ5" i="6"/>
  <c r="AR5" i="6"/>
  <c r="AO6" i="6"/>
  <c r="AP6" i="6"/>
  <c r="AQ6" i="6"/>
  <c r="AR6" i="6"/>
  <c r="AO7" i="6"/>
  <c r="AP7" i="6"/>
  <c r="AQ7" i="6"/>
  <c r="AR7" i="6"/>
  <c r="AO8" i="6"/>
  <c r="AP8" i="6"/>
  <c r="AQ8" i="6"/>
  <c r="AR8" i="6"/>
  <c r="AO9" i="6"/>
  <c r="AP9" i="6"/>
  <c r="AQ9" i="6"/>
  <c r="AR9" i="6"/>
  <c r="AO10" i="6"/>
  <c r="AP10" i="6"/>
  <c r="AQ10" i="6"/>
  <c r="AR10" i="6"/>
  <c r="AO11" i="6"/>
  <c r="AP11" i="6"/>
  <c r="AQ11" i="6"/>
  <c r="AR11" i="6"/>
  <c r="AO12" i="6"/>
  <c r="AP12" i="6"/>
  <c r="AQ12" i="6"/>
  <c r="AR12" i="6"/>
  <c r="AO13" i="6"/>
  <c r="AP13" i="6"/>
  <c r="AQ13" i="6"/>
  <c r="AR13" i="6"/>
  <c r="AO14" i="6"/>
  <c r="AP14" i="6"/>
  <c r="AQ14" i="6"/>
  <c r="AR14" i="6"/>
  <c r="AO15" i="6"/>
  <c r="AP15" i="6"/>
  <c r="AQ15" i="6"/>
  <c r="AR15" i="6"/>
  <c r="AM16" i="6"/>
  <c r="AO16" i="6"/>
  <c r="AP16" i="6"/>
  <c r="AQ16" i="6"/>
  <c r="AR16" i="6"/>
  <c r="AM17" i="6"/>
  <c r="AO17" i="6"/>
  <c r="AP17" i="6"/>
  <c r="AQ17" i="6"/>
  <c r="AR17" i="6"/>
  <c r="AM18" i="6"/>
  <c r="AO18" i="6"/>
  <c r="AP18" i="6"/>
  <c r="AQ18" i="6"/>
  <c r="AR18" i="6"/>
  <c r="AM19" i="6"/>
  <c r="AO19" i="6"/>
  <c r="AP19" i="6"/>
  <c r="AQ19" i="6"/>
  <c r="AR19" i="6"/>
  <c r="AM20" i="6"/>
  <c r="AO20" i="6"/>
  <c r="AP20" i="6"/>
  <c r="AQ20" i="6"/>
  <c r="AR20" i="6"/>
  <c r="AM21" i="6"/>
  <c r="AO21" i="6"/>
  <c r="AP21" i="6"/>
  <c r="AQ21" i="6"/>
  <c r="AR21" i="6"/>
  <c r="AM22" i="6"/>
  <c r="AO22" i="6"/>
  <c r="AP22" i="6"/>
  <c r="AQ22" i="6"/>
  <c r="AR22" i="6"/>
  <c r="AM23" i="6"/>
  <c r="AO23" i="6"/>
  <c r="AP23" i="6"/>
  <c r="AQ23" i="6"/>
  <c r="AR23" i="6"/>
  <c r="AM24" i="6"/>
  <c r="AO24" i="6"/>
  <c r="AP24" i="6"/>
  <c r="AQ24" i="6"/>
  <c r="AR24" i="6"/>
  <c r="AM25" i="6"/>
  <c r="AM26" i="6"/>
  <c r="AO26" i="6"/>
  <c r="AP26" i="6"/>
  <c r="AQ26" i="6"/>
  <c r="AR26" i="6"/>
  <c r="AM27" i="6"/>
  <c r="AM28" i="6"/>
  <c r="AO28" i="6"/>
  <c r="AO30" i="6" s="1"/>
  <c r="AP28" i="6"/>
  <c r="AP30" i="6" s="1"/>
  <c r="AQ28" i="6"/>
  <c r="AQ30" i="6" s="1"/>
  <c r="AR28" i="6"/>
  <c r="J4" i="5"/>
  <c r="K4" i="5"/>
  <c r="K18" i="5" s="1"/>
  <c r="L4" i="5"/>
  <c r="M4" i="5"/>
  <c r="O4" i="5"/>
  <c r="P4" i="5"/>
  <c r="Q4" i="5"/>
  <c r="AG4" i="5"/>
  <c r="AM4" i="5" s="1"/>
  <c r="AH4" i="5"/>
  <c r="AI4" i="5"/>
  <c r="AI41" i="5" s="1"/>
  <c r="AJ4" i="5"/>
  <c r="BA4" i="5"/>
  <c r="J5" i="5"/>
  <c r="K5" i="5"/>
  <c r="L5" i="5"/>
  <c r="L18" i="5" s="1"/>
  <c r="M5" i="5"/>
  <c r="O5" i="5"/>
  <c r="P5" i="5"/>
  <c r="Q5" i="5"/>
  <c r="AG5" i="5"/>
  <c r="AH5" i="5"/>
  <c r="AI5" i="5"/>
  <c r="AJ5" i="5"/>
  <c r="BA5" i="5"/>
  <c r="J6" i="5"/>
  <c r="K6" i="5"/>
  <c r="L6" i="5"/>
  <c r="M6" i="5"/>
  <c r="O6" i="5"/>
  <c r="P6" i="5"/>
  <c r="Q6" i="5"/>
  <c r="AG6" i="5"/>
  <c r="AH6" i="5"/>
  <c r="AI6" i="5"/>
  <c r="AJ6" i="5"/>
  <c r="AM6" i="5" s="1"/>
  <c r="BA6" i="5"/>
  <c r="J7" i="5"/>
  <c r="K7" i="5"/>
  <c r="L7" i="5"/>
  <c r="M7" i="5"/>
  <c r="O7" i="5"/>
  <c r="P7" i="5"/>
  <c r="Q7" i="5"/>
  <c r="AG7" i="5"/>
  <c r="AH7" i="5"/>
  <c r="AI7" i="5"/>
  <c r="AJ7" i="5"/>
  <c r="AM7" i="5" s="1"/>
  <c r="BA7" i="5"/>
  <c r="J8" i="5"/>
  <c r="K8" i="5"/>
  <c r="L8" i="5"/>
  <c r="M8" i="5"/>
  <c r="O8" i="5"/>
  <c r="P8" i="5"/>
  <c r="Q8" i="5"/>
  <c r="AG8" i="5"/>
  <c r="AM8" i="5" s="1"/>
  <c r="AH8" i="5"/>
  <c r="AI8" i="5"/>
  <c r="AJ8" i="5"/>
  <c r="BA8" i="5"/>
  <c r="J9" i="5"/>
  <c r="K9" i="5"/>
  <c r="L9" i="5"/>
  <c r="M9" i="5"/>
  <c r="O9" i="5"/>
  <c r="P9" i="5"/>
  <c r="Q9" i="5"/>
  <c r="AG9" i="5"/>
  <c r="AM9" i="5" s="1"/>
  <c r="AH9" i="5"/>
  <c r="AI9" i="5"/>
  <c r="AJ9" i="5"/>
  <c r="BA9" i="5"/>
  <c r="J10" i="5"/>
  <c r="K10" i="5"/>
  <c r="L10" i="5"/>
  <c r="M10" i="5"/>
  <c r="O10" i="5"/>
  <c r="P10" i="5"/>
  <c r="Q10" i="5"/>
  <c r="AG10" i="5"/>
  <c r="AH10" i="5"/>
  <c r="AI10" i="5"/>
  <c r="AJ10" i="5"/>
  <c r="BA10" i="5"/>
  <c r="J11" i="5"/>
  <c r="K11" i="5"/>
  <c r="L11" i="5"/>
  <c r="M11" i="5"/>
  <c r="O11" i="5"/>
  <c r="P11" i="5"/>
  <c r="Q11" i="5"/>
  <c r="AG11" i="5"/>
  <c r="AH11" i="5"/>
  <c r="AI11" i="5"/>
  <c r="AJ11" i="5"/>
  <c r="AM11" i="5"/>
  <c r="BA11" i="5"/>
  <c r="J12" i="5"/>
  <c r="K12" i="5"/>
  <c r="L12" i="5"/>
  <c r="M12" i="5"/>
  <c r="O12" i="5"/>
  <c r="P12" i="5"/>
  <c r="Q12" i="5"/>
  <c r="AG12" i="5"/>
  <c r="AM12" i="5" s="1"/>
  <c r="AH12" i="5"/>
  <c r="AL12" i="5" s="1"/>
  <c r="AI12" i="5"/>
  <c r="AJ12" i="5"/>
  <c r="BA12" i="5"/>
  <c r="J13" i="5"/>
  <c r="K13" i="5"/>
  <c r="L13" i="5"/>
  <c r="M13" i="5"/>
  <c r="O13" i="5"/>
  <c r="P13" i="5"/>
  <c r="Q13" i="5"/>
  <c r="AG13" i="5"/>
  <c r="AM13" i="5" s="1"/>
  <c r="AH13" i="5"/>
  <c r="AL13" i="5" s="1"/>
  <c r="AI13" i="5"/>
  <c r="AJ13" i="5"/>
  <c r="BA13" i="5"/>
  <c r="J14" i="5"/>
  <c r="K14" i="5"/>
  <c r="L14" i="5"/>
  <c r="M14" i="5"/>
  <c r="O14" i="5"/>
  <c r="P14" i="5"/>
  <c r="Q14" i="5"/>
  <c r="AG14" i="5"/>
  <c r="AH14" i="5"/>
  <c r="AI14" i="5"/>
  <c r="AJ14" i="5"/>
  <c r="BA14" i="5"/>
  <c r="J15" i="5"/>
  <c r="K15" i="5"/>
  <c r="L15" i="5"/>
  <c r="M15" i="5"/>
  <c r="O15" i="5"/>
  <c r="P15" i="5"/>
  <c r="Q15" i="5"/>
  <c r="AG15" i="5"/>
  <c r="AH15" i="5"/>
  <c r="AI15" i="5"/>
  <c r="AJ15" i="5"/>
  <c r="AM15" i="5"/>
  <c r="BA15" i="5"/>
  <c r="J16" i="5"/>
  <c r="K16" i="5"/>
  <c r="L16" i="5"/>
  <c r="M16" i="5"/>
  <c r="O16" i="5"/>
  <c r="P16" i="5"/>
  <c r="Q16" i="5"/>
  <c r="AG16" i="5"/>
  <c r="AM16" i="5" s="1"/>
  <c r="AM41" i="5" s="1"/>
  <c r="AH16" i="5"/>
  <c r="AI16" i="5"/>
  <c r="AJ16" i="5"/>
  <c r="BA16" i="5"/>
  <c r="AG17" i="5"/>
  <c r="AH17" i="5"/>
  <c r="AI17" i="5"/>
  <c r="AJ17" i="5"/>
  <c r="BA17" i="5"/>
  <c r="AG18" i="5"/>
  <c r="AH18" i="5"/>
  <c r="AI18" i="5"/>
  <c r="AJ18" i="5"/>
  <c r="AM18" i="5"/>
  <c r="BA18" i="5"/>
  <c r="AG19" i="5"/>
  <c r="AH19" i="5"/>
  <c r="AI19" i="5"/>
  <c r="AJ19" i="5"/>
  <c r="BA19" i="5"/>
  <c r="AG20" i="5"/>
  <c r="AM20" i="5" s="1"/>
  <c r="AH20" i="5"/>
  <c r="AI20" i="5"/>
  <c r="AJ20" i="5"/>
  <c r="BA20" i="5"/>
  <c r="AG21" i="5"/>
  <c r="AH21" i="5"/>
  <c r="AI21" i="5"/>
  <c r="AJ21" i="5"/>
  <c r="BA21" i="5"/>
  <c r="AG22" i="5"/>
  <c r="AM22" i="5" s="1"/>
  <c r="AH22" i="5"/>
  <c r="AI22" i="5"/>
  <c r="AJ22" i="5"/>
  <c r="BA22" i="5"/>
  <c r="AG23" i="5"/>
  <c r="AH23" i="5"/>
  <c r="AI23" i="5"/>
  <c r="AL23" i="5" s="1"/>
  <c r="AJ23" i="5"/>
  <c r="AM23" i="5" s="1"/>
  <c r="BA23" i="5"/>
  <c r="AG24" i="5"/>
  <c r="AH24" i="5"/>
  <c r="AI24" i="5"/>
  <c r="AJ24" i="5"/>
  <c r="BA24" i="5"/>
  <c r="AG25" i="5"/>
  <c r="AH25" i="5"/>
  <c r="AI25" i="5"/>
  <c r="AJ25" i="5"/>
  <c r="AL25" i="5"/>
  <c r="BA25" i="5"/>
  <c r="AG26" i="5"/>
  <c r="AH26" i="5"/>
  <c r="AI26" i="5"/>
  <c r="AJ26" i="5"/>
  <c r="AM26" i="5"/>
  <c r="BA26" i="5"/>
  <c r="AG27" i="5"/>
  <c r="AL27" i="5" s="1"/>
  <c r="AH27" i="5"/>
  <c r="AI27" i="5"/>
  <c r="AJ27" i="5"/>
  <c r="BA27" i="5"/>
  <c r="AG28" i="5"/>
  <c r="AH28" i="5"/>
  <c r="AI28" i="5"/>
  <c r="AJ28" i="5"/>
  <c r="BA28" i="5"/>
  <c r="AG29" i="5"/>
  <c r="AH29" i="5"/>
  <c r="AI29" i="5"/>
  <c r="AJ29" i="5"/>
  <c r="BA29" i="5"/>
  <c r="AG30" i="5"/>
  <c r="AM30" i="5" s="1"/>
  <c r="AH30" i="5"/>
  <c r="AL30" i="5" s="1"/>
  <c r="AI30" i="5"/>
  <c r="AJ30" i="5"/>
  <c r="BA30" i="5"/>
  <c r="AG31" i="5"/>
  <c r="AH31" i="5"/>
  <c r="AI31" i="5"/>
  <c r="AJ31" i="5"/>
  <c r="AM31" i="5"/>
  <c r="BA31" i="5"/>
  <c r="AG32" i="5"/>
  <c r="AH32" i="5"/>
  <c r="AI32" i="5"/>
  <c r="AJ32" i="5"/>
  <c r="BA32" i="5"/>
  <c r="AG33" i="5"/>
  <c r="AL33" i="5" s="1"/>
  <c r="AH33" i="5"/>
  <c r="AI33" i="5"/>
  <c r="AJ33" i="5"/>
  <c r="BA33" i="5"/>
  <c r="AG34" i="5"/>
  <c r="AH34" i="5"/>
  <c r="AI34" i="5"/>
  <c r="AJ34" i="5"/>
  <c r="AM34" i="5" s="1"/>
  <c r="BA34" i="5"/>
  <c r="AG35" i="5"/>
  <c r="AH35" i="5"/>
  <c r="AI35" i="5"/>
  <c r="AJ35" i="5"/>
  <c r="BA35" i="5"/>
  <c r="AG36" i="5"/>
  <c r="AM36" i="5" s="1"/>
  <c r="AH36" i="5"/>
  <c r="AI36" i="5"/>
  <c r="AJ36" i="5"/>
  <c r="BA36" i="5"/>
  <c r="AG37" i="5"/>
  <c r="AH37" i="5"/>
  <c r="AI37" i="5"/>
  <c r="AI43" i="5" s="1"/>
  <c r="AJ37" i="5"/>
  <c r="AJ43" i="5" s="1"/>
  <c r="BA37" i="5"/>
  <c r="Z39" i="5"/>
  <c r="AA39" i="5"/>
  <c r="AH39" i="5"/>
  <c r="Z40" i="5"/>
  <c r="AA40" i="5"/>
  <c r="AG41" i="5"/>
  <c r="AH41" i="5"/>
  <c r="AJ41" i="5"/>
  <c r="AH43" i="5"/>
  <c r="O4" i="4"/>
  <c r="P4" i="4"/>
  <c r="Q4" i="4"/>
  <c r="R4" i="4"/>
  <c r="S4" i="4"/>
  <c r="T4" i="4"/>
  <c r="X4" i="4"/>
  <c r="BC4" i="4" s="1"/>
  <c r="Y4" i="4"/>
  <c r="Z4" i="4"/>
  <c r="AB4" i="4"/>
  <c r="AC4" i="4"/>
  <c r="AD4" i="4"/>
  <c r="AF4" i="4"/>
  <c r="AG4" i="4"/>
  <c r="AH4" i="4"/>
  <c r="AI4" i="4"/>
  <c r="AK4" i="4"/>
  <c r="AL4" i="4"/>
  <c r="AN4" i="4"/>
  <c r="AO4" i="4"/>
  <c r="AQ4" i="4"/>
  <c r="AR4" i="4"/>
  <c r="AS4" i="4"/>
  <c r="AT4" i="4"/>
  <c r="AU4" i="4"/>
  <c r="AV4" i="4"/>
  <c r="AW4" i="4"/>
  <c r="AX4" i="4"/>
  <c r="AY4" i="4"/>
  <c r="AZ4" i="4"/>
  <c r="BA4" i="4"/>
  <c r="BD4" i="4"/>
  <c r="BE4" i="4"/>
  <c r="BG4" i="4"/>
  <c r="BH4" i="4"/>
  <c r="BI4" i="4"/>
  <c r="BJ4" i="4"/>
  <c r="BK4" i="4"/>
  <c r="O5" i="4"/>
  <c r="P5" i="4"/>
  <c r="Q5" i="4"/>
  <c r="R5" i="4"/>
  <c r="S5" i="4"/>
  <c r="T5" i="4"/>
  <c r="X5" i="4"/>
  <c r="BC5" i="4" s="1"/>
  <c r="Y5" i="4"/>
  <c r="Z5" i="4"/>
  <c r="AB5" i="4"/>
  <c r="AC5" i="4"/>
  <c r="AD5" i="4"/>
  <c r="AF5" i="4"/>
  <c r="AG5" i="4"/>
  <c r="AH5" i="4"/>
  <c r="AI5" i="4"/>
  <c r="AK5" i="4"/>
  <c r="AL5" i="4"/>
  <c r="AN5" i="4"/>
  <c r="AO5" i="4" s="1"/>
  <c r="AQ5" i="4"/>
  <c r="AR5" i="4"/>
  <c r="AS5" i="4"/>
  <c r="AT5" i="4"/>
  <c r="AU5" i="4"/>
  <c r="AV5" i="4"/>
  <c r="AW5" i="4"/>
  <c r="AX5" i="4"/>
  <c r="AY5" i="4"/>
  <c r="AZ5" i="4"/>
  <c r="BA5" i="4"/>
  <c r="BD5" i="4"/>
  <c r="BE5" i="4"/>
  <c r="BG5" i="4"/>
  <c r="BH5" i="4"/>
  <c r="BI5" i="4"/>
  <c r="BJ5" i="4"/>
  <c r="BK5" i="4"/>
  <c r="O6" i="4"/>
  <c r="P6" i="4"/>
  <c r="Q6" i="4"/>
  <c r="R6" i="4"/>
  <c r="S6" i="4"/>
  <c r="V6" i="4" s="1"/>
  <c r="T6" i="4"/>
  <c r="X6" i="4"/>
  <c r="BC6" i="4" s="1"/>
  <c r="Y6" i="4"/>
  <c r="Z6" i="4"/>
  <c r="AB6" i="4"/>
  <c r="AC6" i="4"/>
  <c r="AD6" i="4"/>
  <c r="AF6" i="4"/>
  <c r="AG6" i="4"/>
  <c r="AH6" i="4"/>
  <c r="AI6" i="4"/>
  <c r="AK6" i="4"/>
  <c r="AL6" i="4" s="1"/>
  <c r="AN6" i="4"/>
  <c r="AO6" i="4"/>
  <c r="AQ6" i="4"/>
  <c r="AR6" i="4"/>
  <c r="AS6" i="4"/>
  <c r="AT6" i="4"/>
  <c r="AU6" i="4"/>
  <c r="AV6" i="4"/>
  <c r="AW6" i="4"/>
  <c r="AX6" i="4"/>
  <c r="AY6" i="4"/>
  <c r="AZ6" i="4"/>
  <c r="BA6" i="4"/>
  <c r="BD6" i="4"/>
  <c r="BE6" i="4"/>
  <c r="BG6" i="4"/>
  <c r="BH6" i="4"/>
  <c r="BI6" i="4"/>
  <c r="BJ6" i="4"/>
  <c r="BK6" i="4"/>
  <c r="O7" i="4"/>
  <c r="P7" i="4"/>
  <c r="Q7" i="4"/>
  <c r="R7" i="4"/>
  <c r="S7" i="4"/>
  <c r="T7" i="4"/>
  <c r="X7" i="4"/>
  <c r="BC7" i="4" s="1"/>
  <c r="Y7" i="4"/>
  <c r="Z7" i="4"/>
  <c r="AB7" i="4"/>
  <c r="AC7" i="4"/>
  <c r="AD7" i="4"/>
  <c r="AF7" i="4"/>
  <c r="AG7" i="4"/>
  <c r="AH7" i="4"/>
  <c r="AI7" i="4"/>
  <c r="AK7" i="4"/>
  <c r="AL7" i="4"/>
  <c r="AN7" i="4"/>
  <c r="AO7" i="4" s="1"/>
  <c r="AQ7" i="4"/>
  <c r="AR7" i="4"/>
  <c r="AS7" i="4"/>
  <c r="AT7" i="4"/>
  <c r="AU7" i="4"/>
  <c r="AV7" i="4"/>
  <c r="AW7" i="4"/>
  <c r="AX7" i="4"/>
  <c r="AY7" i="4"/>
  <c r="AZ7" i="4"/>
  <c r="BA7" i="4"/>
  <c r="BD7" i="4"/>
  <c r="BE7" i="4"/>
  <c r="BG7" i="4"/>
  <c r="BH7" i="4"/>
  <c r="BI7" i="4"/>
  <c r="BJ7" i="4"/>
  <c r="BK7" i="4"/>
  <c r="O8" i="4"/>
  <c r="P8" i="4"/>
  <c r="Q8" i="4"/>
  <c r="R8" i="4"/>
  <c r="S8" i="4"/>
  <c r="V8" i="4" s="1"/>
  <c r="T8" i="4"/>
  <c r="X8" i="4"/>
  <c r="BC8" i="4" s="1"/>
  <c r="Y8" i="4"/>
  <c r="Z8" i="4"/>
  <c r="AB8" i="4"/>
  <c r="AC8" i="4"/>
  <c r="AD8" i="4"/>
  <c r="AF8" i="4"/>
  <c r="AG8" i="4"/>
  <c r="AH8" i="4"/>
  <c r="AI8" i="4"/>
  <c r="AK8" i="4"/>
  <c r="AL8" i="4" s="1"/>
  <c r="AN8" i="4"/>
  <c r="AO8" i="4"/>
  <c r="AQ8" i="4"/>
  <c r="AR8" i="4"/>
  <c r="AS8" i="4"/>
  <c r="AT8" i="4"/>
  <c r="AU8" i="4"/>
  <c r="AV8" i="4"/>
  <c r="AW8" i="4"/>
  <c r="AX8" i="4"/>
  <c r="AY8" i="4"/>
  <c r="AZ8" i="4"/>
  <c r="BA8" i="4"/>
  <c r="BD8" i="4"/>
  <c r="BE8" i="4"/>
  <c r="BG8" i="4"/>
  <c r="BH8" i="4"/>
  <c r="BI8" i="4"/>
  <c r="BJ8" i="4"/>
  <c r="BK8" i="4"/>
  <c r="O9" i="4"/>
  <c r="P9" i="4"/>
  <c r="Q9" i="4"/>
  <c r="R9" i="4"/>
  <c r="S9" i="4"/>
  <c r="T9" i="4"/>
  <c r="X9" i="4"/>
  <c r="BC9" i="4" s="1"/>
  <c r="Y9" i="4"/>
  <c r="Z9" i="4"/>
  <c r="AB9" i="4"/>
  <c r="AC9" i="4"/>
  <c r="AD9" i="4"/>
  <c r="AF9" i="4"/>
  <c r="AG9" i="4"/>
  <c r="AH9" i="4"/>
  <c r="AI9" i="4"/>
  <c r="AK9" i="4"/>
  <c r="AL9" i="4"/>
  <c r="AN9" i="4"/>
  <c r="AO9" i="4" s="1"/>
  <c r="AQ9" i="4"/>
  <c r="AR9" i="4"/>
  <c r="AS9" i="4"/>
  <c r="AT9" i="4"/>
  <c r="AU9" i="4"/>
  <c r="AV9" i="4"/>
  <c r="AW9" i="4"/>
  <c r="AX9" i="4"/>
  <c r="AY9" i="4"/>
  <c r="AZ9" i="4"/>
  <c r="BA9" i="4"/>
  <c r="BD9" i="4"/>
  <c r="BE9" i="4"/>
  <c r="BG9" i="4"/>
  <c r="BH9" i="4"/>
  <c r="BI9" i="4"/>
  <c r="BJ9" i="4"/>
  <c r="BK9" i="4"/>
  <c r="O10" i="4"/>
  <c r="P10" i="4"/>
  <c r="Q10" i="4"/>
  <c r="R10" i="4"/>
  <c r="S10" i="4"/>
  <c r="V10" i="4" s="1"/>
  <c r="T10" i="4"/>
  <c r="X10" i="4"/>
  <c r="BC10" i="4" s="1"/>
  <c r="Y10" i="4"/>
  <c r="Z10" i="4"/>
  <c r="AB10" i="4"/>
  <c r="AC10" i="4"/>
  <c r="AD10" i="4"/>
  <c r="AF10" i="4"/>
  <c r="AG10" i="4"/>
  <c r="AH10" i="4"/>
  <c r="AI10" i="4"/>
  <c r="AK10" i="4"/>
  <c r="AL10" i="4" s="1"/>
  <c r="AN10" i="4"/>
  <c r="AO10" i="4"/>
  <c r="AQ10" i="4"/>
  <c r="AR10" i="4"/>
  <c r="AS10" i="4"/>
  <c r="AT10" i="4"/>
  <c r="AU10" i="4"/>
  <c r="AV10" i="4"/>
  <c r="AW10" i="4"/>
  <c r="AX10" i="4"/>
  <c r="AY10" i="4"/>
  <c r="AZ10" i="4"/>
  <c r="BA10" i="4"/>
  <c r="BD10" i="4"/>
  <c r="BE10" i="4"/>
  <c r="BG10" i="4"/>
  <c r="BH10" i="4"/>
  <c r="BI10" i="4"/>
  <c r="BJ10" i="4"/>
  <c r="BK10" i="4"/>
  <c r="O11" i="4"/>
  <c r="P11" i="4"/>
  <c r="Q11" i="4"/>
  <c r="R11" i="4"/>
  <c r="S11" i="4"/>
  <c r="T11" i="4"/>
  <c r="X11" i="4"/>
  <c r="BC11" i="4" s="1"/>
  <c r="Y11" i="4"/>
  <c r="Z11" i="4"/>
  <c r="AB11" i="4"/>
  <c r="AC11" i="4"/>
  <c r="AD11" i="4"/>
  <c r="AF11" i="4"/>
  <c r="AG11" i="4"/>
  <c r="AH11" i="4"/>
  <c r="AI11" i="4"/>
  <c r="AK11" i="4"/>
  <c r="AL11" i="4"/>
  <c r="AN11" i="4"/>
  <c r="AO11" i="4" s="1"/>
  <c r="AQ11" i="4"/>
  <c r="AR11" i="4"/>
  <c r="AS11" i="4"/>
  <c r="AT11" i="4"/>
  <c r="AU11" i="4"/>
  <c r="AV11" i="4"/>
  <c r="AW11" i="4"/>
  <c r="AX11" i="4"/>
  <c r="AY11" i="4"/>
  <c r="AZ11" i="4"/>
  <c r="BA11" i="4"/>
  <c r="BD11" i="4"/>
  <c r="BE11" i="4"/>
  <c r="BG11" i="4"/>
  <c r="BH11" i="4"/>
  <c r="BI11" i="4"/>
  <c r="BJ11" i="4"/>
  <c r="BK11" i="4"/>
  <c r="O12" i="4"/>
  <c r="P12" i="4"/>
  <c r="Q12" i="4"/>
  <c r="R12" i="4"/>
  <c r="S12" i="4"/>
  <c r="V12" i="4" s="1"/>
  <c r="T12" i="4"/>
  <c r="X12" i="4"/>
  <c r="BC12" i="4" s="1"/>
  <c r="Y12" i="4"/>
  <c r="Z12" i="4"/>
  <c r="AB12" i="4"/>
  <c r="AC12" i="4"/>
  <c r="AD12" i="4"/>
  <c r="AF12" i="4"/>
  <c r="AG12" i="4"/>
  <c r="AH12" i="4"/>
  <c r="AI12" i="4"/>
  <c r="AK12" i="4"/>
  <c r="AL12" i="4" s="1"/>
  <c r="AN12" i="4"/>
  <c r="AO12" i="4"/>
  <c r="AQ12" i="4"/>
  <c r="AR12" i="4"/>
  <c r="AS12" i="4"/>
  <c r="AT12" i="4"/>
  <c r="AU12" i="4"/>
  <c r="AV12" i="4"/>
  <c r="AW12" i="4"/>
  <c r="AX12" i="4"/>
  <c r="AY12" i="4"/>
  <c r="AZ12" i="4"/>
  <c r="BA12" i="4"/>
  <c r="BD12" i="4"/>
  <c r="BE12" i="4"/>
  <c r="BG12" i="4"/>
  <c r="BH12" i="4"/>
  <c r="BI12" i="4"/>
  <c r="BJ12" i="4"/>
  <c r="BK12" i="4"/>
  <c r="O13" i="4"/>
  <c r="P13" i="4"/>
  <c r="Q13" i="4"/>
  <c r="R13" i="4"/>
  <c r="S13" i="4"/>
  <c r="T13" i="4"/>
  <c r="X13" i="4"/>
  <c r="BC13" i="4" s="1"/>
  <c r="Y13" i="4"/>
  <c r="Z13" i="4"/>
  <c r="AB13" i="4"/>
  <c r="AC13" i="4"/>
  <c r="AD13" i="4"/>
  <c r="AF13" i="4"/>
  <c r="AG13" i="4"/>
  <c r="AH13" i="4"/>
  <c r="AI13" i="4"/>
  <c r="AK13" i="4"/>
  <c r="AL13" i="4"/>
  <c r="AN13" i="4"/>
  <c r="AO13" i="4" s="1"/>
  <c r="AQ13" i="4"/>
  <c r="AR13" i="4"/>
  <c r="AS13" i="4"/>
  <c r="AT13" i="4"/>
  <c r="AU13" i="4"/>
  <c r="AV13" i="4"/>
  <c r="AW13" i="4"/>
  <c r="AX13" i="4"/>
  <c r="AY13" i="4"/>
  <c r="AZ13" i="4"/>
  <c r="BA13" i="4"/>
  <c r="BD13" i="4"/>
  <c r="BE13" i="4"/>
  <c r="BG13" i="4"/>
  <c r="BH13" i="4"/>
  <c r="BI13" i="4"/>
  <c r="BJ13" i="4"/>
  <c r="BK13" i="4"/>
  <c r="O14" i="4"/>
  <c r="P14" i="4"/>
  <c r="Q14" i="4"/>
  <c r="R14" i="4"/>
  <c r="S14" i="4"/>
  <c r="V14" i="4" s="1"/>
  <c r="T14" i="4"/>
  <c r="X14" i="4"/>
  <c r="BC14" i="4" s="1"/>
  <c r="Y14" i="4"/>
  <c r="Z14" i="4"/>
  <c r="AB14" i="4"/>
  <c r="AC14" i="4"/>
  <c r="AD14" i="4"/>
  <c r="AF14" i="4"/>
  <c r="AG14" i="4"/>
  <c r="AH14" i="4"/>
  <c r="AI14" i="4"/>
  <c r="AK14" i="4"/>
  <c r="AL14" i="4" s="1"/>
  <c r="AN14" i="4"/>
  <c r="AO14" i="4"/>
  <c r="AQ14" i="4"/>
  <c r="AR14" i="4"/>
  <c r="AS14" i="4"/>
  <c r="AT14" i="4"/>
  <c r="AU14" i="4"/>
  <c r="AV14" i="4"/>
  <c r="AW14" i="4"/>
  <c r="AX14" i="4"/>
  <c r="AY14" i="4"/>
  <c r="AZ14" i="4"/>
  <c r="BA14" i="4"/>
  <c r="BD14" i="4"/>
  <c r="BE14" i="4"/>
  <c r="BG14" i="4"/>
  <c r="BH14" i="4"/>
  <c r="BI14" i="4"/>
  <c r="BJ14" i="4"/>
  <c r="BK14" i="4"/>
  <c r="O15" i="4"/>
  <c r="P15" i="4"/>
  <c r="Q15" i="4"/>
  <c r="R15" i="4"/>
  <c r="S15" i="4"/>
  <c r="T15" i="4"/>
  <c r="X15" i="4"/>
  <c r="BC15" i="4" s="1"/>
  <c r="Y15" i="4"/>
  <c r="Z15" i="4"/>
  <c r="AB15" i="4"/>
  <c r="AC15" i="4"/>
  <c r="AD15" i="4"/>
  <c r="AF15" i="4"/>
  <c r="AG15" i="4"/>
  <c r="AH15" i="4"/>
  <c r="AI15" i="4"/>
  <c r="AK15" i="4"/>
  <c r="AL15" i="4"/>
  <c r="AN15" i="4"/>
  <c r="AO15" i="4" s="1"/>
  <c r="AQ15" i="4"/>
  <c r="AR15" i="4"/>
  <c r="AS15" i="4"/>
  <c r="AT15" i="4"/>
  <c r="AU15" i="4"/>
  <c r="AV15" i="4"/>
  <c r="AW15" i="4"/>
  <c r="AX15" i="4"/>
  <c r="AY15" i="4"/>
  <c r="AZ15" i="4"/>
  <c r="BA15" i="4"/>
  <c r="BD15" i="4"/>
  <c r="BE15" i="4"/>
  <c r="BG15" i="4"/>
  <c r="BH15" i="4"/>
  <c r="BI15" i="4"/>
  <c r="BJ15" i="4"/>
  <c r="BK15" i="4"/>
  <c r="O16" i="4"/>
  <c r="P16" i="4"/>
  <c r="Q16" i="4"/>
  <c r="R16" i="4"/>
  <c r="S16" i="4"/>
  <c r="V16" i="4" s="1"/>
  <c r="T16" i="4"/>
  <c r="X16" i="4"/>
  <c r="BC16" i="4" s="1"/>
  <c r="BC27" i="4" s="1"/>
  <c r="Y16" i="4"/>
  <c r="Z16" i="4"/>
  <c r="AB16" i="4"/>
  <c r="AC16" i="4"/>
  <c r="AD16" i="4"/>
  <c r="AF16" i="4"/>
  <c r="AG16" i="4"/>
  <c r="AH16" i="4"/>
  <c r="AI16" i="4"/>
  <c r="AK16" i="4"/>
  <c r="AL16" i="4" s="1"/>
  <c r="AN16" i="4"/>
  <c r="AO16" i="4"/>
  <c r="AQ16" i="4"/>
  <c r="AR16" i="4"/>
  <c r="AS16" i="4"/>
  <c r="AT16" i="4"/>
  <c r="AT27" i="4" s="1"/>
  <c r="AU16" i="4"/>
  <c r="AU27" i="4" s="1"/>
  <c r="AV16" i="4"/>
  <c r="AW16" i="4"/>
  <c r="AW27" i="4" s="1"/>
  <c r="AX16" i="4"/>
  <c r="AX27" i="4" s="1"/>
  <c r="AY16" i="4"/>
  <c r="AZ16" i="4"/>
  <c r="BA16" i="4"/>
  <c r="BA27" i="4" s="1"/>
  <c r="BD16" i="4"/>
  <c r="BD27" i="4" s="1"/>
  <c r="BE16" i="4"/>
  <c r="BG16" i="4"/>
  <c r="BH16" i="4"/>
  <c r="BI16" i="4"/>
  <c r="BJ16" i="4"/>
  <c r="BK16" i="4"/>
  <c r="O17" i="4"/>
  <c r="P17" i="4"/>
  <c r="Q17" i="4"/>
  <c r="R17" i="4"/>
  <c r="S17" i="4"/>
  <c r="T17" i="4"/>
  <c r="X17" i="4"/>
  <c r="BC17" i="4" s="1"/>
  <c r="Y17" i="4"/>
  <c r="Z17" i="4"/>
  <c r="AB17" i="4"/>
  <c r="AC17" i="4"/>
  <c r="AD17" i="4"/>
  <c r="AF17" i="4"/>
  <c r="AG17" i="4"/>
  <c r="AH17" i="4"/>
  <c r="AI17" i="4"/>
  <c r="AK17" i="4"/>
  <c r="AL17" i="4"/>
  <c r="AN17" i="4"/>
  <c r="AO17" i="4" s="1"/>
  <c r="AQ17" i="4"/>
  <c r="AR17" i="4"/>
  <c r="AR27" i="4" s="1"/>
  <c r="AS17" i="4"/>
  <c r="AT17" i="4"/>
  <c r="AU17" i="4"/>
  <c r="AV17" i="4"/>
  <c r="AV27" i="4" s="1"/>
  <c r="AW17" i="4"/>
  <c r="AX17" i="4"/>
  <c r="AY17" i="4"/>
  <c r="AZ17" i="4"/>
  <c r="BA17" i="4"/>
  <c r="BD17" i="4"/>
  <c r="BE17" i="4"/>
  <c r="BG17" i="4"/>
  <c r="BH17" i="4"/>
  <c r="BI17" i="4"/>
  <c r="BJ17" i="4"/>
  <c r="BK17" i="4"/>
  <c r="O18" i="4"/>
  <c r="P18" i="4"/>
  <c r="Q18" i="4"/>
  <c r="R18" i="4"/>
  <c r="S18" i="4"/>
  <c r="V18" i="4" s="1"/>
  <c r="T18" i="4"/>
  <c r="X18" i="4"/>
  <c r="BC18" i="4" s="1"/>
  <c r="Y18" i="4"/>
  <c r="Z18" i="4"/>
  <c r="AB18" i="4"/>
  <c r="AC18" i="4"/>
  <c r="AD18" i="4"/>
  <c r="AF18" i="4"/>
  <c r="AG18" i="4"/>
  <c r="AH18" i="4"/>
  <c r="AI18" i="4"/>
  <c r="AK18" i="4"/>
  <c r="AL18" i="4" s="1"/>
  <c r="AN18" i="4"/>
  <c r="AO18" i="4"/>
  <c r="AQ18" i="4"/>
  <c r="AR18" i="4"/>
  <c r="AS18" i="4"/>
  <c r="AT18" i="4"/>
  <c r="AU18" i="4"/>
  <c r="AV18" i="4"/>
  <c r="AW18" i="4"/>
  <c r="AX18" i="4"/>
  <c r="AY18" i="4"/>
  <c r="AZ18" i="4"/>
  <c r="BA18" i="4"/>
  <c r="BD18" i="4"/>
  <c r="BE18" i="4"/>
  <c r="BG18" i="4"/>
  <c r="BH18" i="4"/>
  <c r="BI18" i="4"/>
  <c r="BJ18" i="4"/>
  <c r="BK18" i="4"/>
  <c r="O19" i="4"/>
  <c r="P19" i="4"/>
  <c r="Q19" i="4"/>
  <c r="R19" i="4"/>
  <c r="S19" i="4"/>
  <c r="T19" i="4"/>
  <c r="X19" i="4"/>
  <c r="BC19" i="4" s="1"/>
  <c r="Y19" i="4"/>
  <c r="Z19" i="4"/>
  <c r="AB19" i="4"/>
  <c r="AC19" i="4"/>
  <c r="AD19" i="4"/>
  <c r="AF19" i="4"/>
  <c r="AG19" i="4"/>
  <c r="AH19" i="4"/>
  <c r="AI19" i="4"/>
  <c r="AK19" i="4"/>
  <c r="AL19" i="4"/>
  <c r="AN19" i="4"/>
  <c r="AO19" i="4" s="1"/>
  <c r="AQ19" i="4"/>
  <c r="AR19" i="4"/>
  <c r="AS19" i="4"/>
  <c r="AT19" i="4"/>
  <c r="AU19" i="4"/>
  <c r="AV19" i="4"/>
  <c r="AW19" i="4"/>
  <c r="AX19" i="4"/>
  <c r="AY19" i="4"/>
  <c r="AZ19" i="4"/>
  <c r="BA19" i="4"/>
  <c r="BD19" i="4"/>
  <c r="BE19" i="4"/>
  <c r="BG19" i="4"/>
  <c r="BH19" i="4"/>
  <c r="BI19" i="4"/>
  <c r="BJ19" i="4"/>
  <c r="BK19" i="4"/>
  <c r="O20" i="4"/>
  <c r="P20" i="4"/>
  <c r="Q20" i="4"/>
  <c r="R20" i="4"/>
  <c r="S20" i="4"/>
  <c r="V20" i="4" s="1"/>
  <c r="T20" i="4"/>
  <c r="X20" i="4"/>
  <c r="BC20" i="4" s="1"/>
  <c r="Y20" i="4"/>
  <c r="Z20" i="4"/>
  <c r="AB20" i="4"/>
  <c r="AC20" i="4"/>
  <c r="AD20" i="4"/>
  <c r="AF20" i="4"/>
  <c r="AG20" i="4"/>
  <c r="AH20" i="4"/>
  <c r="AI20" i="4"/>
  <c r="AK20" i="4"/>
  <c r="AL20" i="4" s="1"/>
  <c r="AN20" i="4"/>
  <c r="AO20" i="4"/>
  <c r="AQ20" i="4"/>
  <c r="AR20" i="4"/>
  <c r="AS20" i="4"/>
  <c r="AT20" i="4"/>
  <c r="AU20" i="4"/>
  <c r="AV20" i="4"/>
  <c r="AW20" i="4"/>
  <c r="AX20" i="4"/>
  <c r="AY20" i="4"/>
  <c r="AZ20" i="4"/>
  <c r="BA20" i="4"/>
  <c r="BD20" i="4"/>
  <c r="BE20" i="4"/>
  <c r="BG20" i="4"/>
  <c r="BH20" i="4"/>
  <c r="BI20" i="4"/>
  <c r="BJ20" i="4"/>
  <c r="BK20" i="4"/>
  <c r="O21" i="4"/>
  <c r="P21" i="4"/>
  <c r="Q21" i="4"/>
  <c r="R21" i="4"/>
  <c r="S21" i="4"/>
  <c r="T21" i="4"/>
  <c r="X21" i="4"/>
  <c r="BC21" i="4" s="1"/>
  <c r="Y21" i="4"/>
  <c r="Z21" i="4"/>
  <c r="AB21" i="4"/>
  <c r="AC21" i="4"/>
  <c r="AD21" i="4"/>
  <c r="AF21" i="4"/>
  <c r="AG21" i="4"/>
  <c r="AH21" i="4"/>
  <c r="AI21" i="4"/>
  <c r="AK21" i="4"/>
  <c r="AL21" i="4"/>
  <c r="AN21" i="4"/>
  <c r="AO21" i="4" s="1"/>
  <c r="AQ21" i="4"/>
  <c r="AR21" i="4"/>
  <c r="AS21" i="4"/>
  <c r="AT21" i="4"/>
  <c r="AU21" i="4"/>
  <c r="AV21" i="4"/>
  <c r="AW21" i="4"/>
  <c r="AX21" i="4"/>
  <c r="AY21" i="4"/>
  <c r="AZ21" i="4"/>
  <c r="BA21" i="4"/>
  <c r="BD21" i="4"/>
  <c r="BE21" i="4"/>
  <c r="BG21" i="4"/>
  <c r="BH21" i="4"/>
  <c r="BI21" i="4"/>
  <c r="BJ21" i="4"/>
  <c r="BK21" i="4"/>
  <c r="O22" i="4"/>
  <c r="P22" i="4"/>
  <c r="Q22" i="4"/>
  <c r="R22" i="4"/>
  <c r="S22" i="4"/>
  <c r="V22" i="4" s="1"/>
  <c r="T22" i="4"/>
  <c r="X22" i="4"/>
  <c r="BC22" i="4" s="1"/>
  <c r="Y22" i="4"/>
  <c r="Z22" i="4"/>
  <c r="AB22" i="4"/>
  <c r="AC22" i="4"/>
  <c r="AD22" i="4"/>
  <c r="AF22" i="4"/>
  <c r="AG22" i="4"/>
  <c r="AH22" i="4"/>
  <c r="AI22" i="4"/>
  <c r="AK22" i="4"/>
  <c r="AL22" i="4" s="1"/>
  <c r="AN22" i="4"/>
  <c r="AO22" i="4"/>
  <c r="AQ22" i="4"/>
  <c r="AR22" i="4"/>
  <c r="AS22" i="4"/>
  <c r="AT22" i="4"/>
  <c r="AU22" i="4"/>
  <c r="AV22" i="4"/>
  <c r="AW22" i="4"/>
  <c r="AX22" i="4"/>
  <c r="AY22" i="4"/>
  <c r="AZ22" i="4"/>
  <c r="BA22" i="4"/>
  <c r="BD22" i="4"/>
  <c r="BE22" i="4"/>
  <c r="BG22" i="4"/>
  <c r="BH22" i="4"/>
  <c r="BI22" i="4"/>
  <c r="BJ22" i="4"/>
  <c r="BK22" i="4"/>
  <c r="O23" i="4"/>
  <c r="P23" i="4"/>
  <c r="Q23" i="4"/>
  <c r="R23" i="4"/>
  <c r="S23" i="4"/>
  <c r="T23" i="4"/>
  <c r="X23" i="4"/>
  <c r="BC23" i="4" s="1"/>
  <c r="Y23" i="4"/>
  <c r="Z23" i="4"/>
  <c r="AB23" i="4"/>
  <c r="AC23" i="4"/>
  <c r="AD23" i="4"/>
  <c r="AF23" i="4"/>
  <c r="AG23" i="4"/>
  <c r="AH23" i="4"/>
  <c r="AI23" i="4"/>
  <c r="AK23" i="4"/>
  <c r="AL23" i="4"/>
  <c r="AN23" i="4"/>
  <c r="AO23" i="4" s="1"/>
  <c r="AQ23" i="4"/>
  <c r="AR23" i="4"/>
  <c r="AR29" i="4" s="1"/>
  <c r="AS23" i="4"/>
  <c r="AS29" i="4" s="1"/>
  <c r="AT23" i="4"/>
  <c r="AU23" i="4"/>
  <c r="AU28" i="4" s="1"/>
  <c r="AV23" i="4"/>
  <c r="AV30" i="4" s="1"/>
  <c r="AW23" i="4"/>
  <c r="AW29" i="4" s="1"/>
  <c r="AX23" i="4"/>
  <c r="AY23" i="4"/>
  <c r="AY30" i="4" s="1"/>
  <c r="AZ23" i="4"/>
  <c r="AZ29" i="4" s="1"/>
  <c r="BA23" i="4"/>
  <c r="BA29" i="4" s="1"/>
  <c r="BD23" i="4"/>
  <c r="BE23" i="4"/>
  <c r="BE30" i="4" s="1"/>
  <c r="BG23" i="4"/>
  <c r="BH23" i="4"/>
  <c r="BI23" i="4"/>
  <c r="BJ23" i="4"/>
  <c r="BK23" i="4"/>
  <c r="O24" i="4"/>
  <c r="P24" i="4"/>
  <c r="Q24" i="4"/>
  <c r="R24" i="4"/>
  <c r="S24" i="4"/>
  <c r="V24" i="4" s="1"/>
  <c r="T24" i="4"/>
  <c r="X24" i="4"/>
  <c r="BC24" i="4" s="1"/>
  <c r="Y24" i="4"/>
  <c r="Z24" i="4"/>
  <c r="AB24" i="4"/>
  <c r="AC24" i="4"/>
  <c r="AD24" i="4"/>
  <c r="AF24" i="4"/>
  <c r="AG24" i="4"/>
  <c r="AH24" i="4"/>
  <c r="AI24" i="4"/>
  <c r="AK24" i="4"/>
  <c r="AL24" i="4" s="1"/>
  <c r="AN24" i="4"/>
  <c r="AO24" i="4"/>
  <c r="AQ24" i="4"/>
  <c r="AR24" i="4"/>
  <c r="AS24" i="4"/>
  <c r="AT24" i="4"/>
  <c r="AT29" i="4" s="1"/>
  <c r="AU24" i="4"/>
  <c r="AV24" i="4"/>
  <c r="AW24" i="4"/>
  <c r="AW28" i="4" s="1"/>
  <c r="AX24" i="4"/>
  <c r="AX29" i="4" s="1"/>
  <c r="AY24" i="4"/>
  <c r="AZ24" i="4"/>
  <c r="BA24" i="4"/>
  <c r="BD24" i="4"/>
  <c r="BD29" i="4" s="1"/>
  <c r="BE24" i="4"/>
  <c r="BG24" i="4"/>
  <c r="BG27" i="4" s="1"/>
  <c r="BH24" i="4"/>
  <c r="BH27" i="4" s="1"/>
  <c r="BI24" i="4"/>
  <c r="BI27" i="4" s="1"/>
  <c r="BJ24" i="4"/>
  <c r="BK24" i="4"/>
  <c r="AS27" i="4"/>
  <c r="AZ27" i="4"/>
  <c r="BE27" i="4"/>
  <c r="BJ27" i="4"/>
  <c r="BK27" i="4"/>
  <c r="E28" i="4"/>
  <c r="G28" i="4"/>
  <c r="I28" i="4"/>
  <c r="K28" i="4"/>
  <c r="AS28" i="4"/>
  <c r="AT28" i="4"/>
  <c r="BA28" i="4"/>
  <c r="AQ29" i="4"/>
  <c r="AU29" i="4"/>
  <c r="AY29" i="4"/>
  <c r="BE29" i="4"/>
  <c r="AW30" i="4"/>
  <c r="AX30" i="4"/>
  <c r="AQ32" i="4" l="1"/>
  <c r="V15" i="4"/>
  <c r="V7" i="4"/>
  <c r="V5" i="4"/>
  <c r="AM25" i="5"/>
  <c r="AL21" i="5"/>
  <c r="AL20" i="5"/>
  <c r="AL18" i="5"/>
  <c r="AL15" i="5"/>
  <c r="AL14" i="5"/>
  <c r="AL9" i="5"/>
  <c r="AL8" i="5"/>
  <c r="BA30" i="4"/>
  <c r="AS30" i="4"/>
  <c r="AZ28" i="4"/>
  <c r="AR28" i="4"/>
  <c r="BD28" i="4"/>
  <c r="AX28" i="4"/>
  <c r="AT30" i="4"/>
  <c r="AM33" i="5"/>
  <c r="AL32" i="5"/>
  <c r="AL31" i="5"/>
  <c r="AL29" i="5"/>
  <c r="AL28" i="5"/>
  <c r="AL26" i="5"/>
  <c r="AM24" i="5"/>
  <c r="AM14" i="5"/>
  <c r="AL11" i="5"/>
  <c r="AL10" i="5"/>
  <c r="AL5" i="5"/>
  <c r="AL4" i="5"/>
  <c r="V23" i="4"/>
  <c r="V21" i="4"/>
  <c r="V19" i="4"/>
  <c r="V17" i="4"/>
  <c r="V13" i="4"/>
  <c r="V11" i="4"/>
  <c r="V9" i="4"/>
  <c r="AL35" i="5"/>
  <c r="AL24" i="5"/>
  <c r="AZ30" i="4"/>
  <c r="AR30" i="4"/>
  <c r="AV29" i="4"/>
  <c r="AY27" i="4"/>
  <c r="AQ27" i="4"/>
  <c r="V4" i="4"/>
  <c r="AI39" i="5"/>
  <c r="AG43" i="5"/>
  <c r="AL36" i="5"/>
  <c r="AL34" i="5"/>
  <c r="AM32" i="5"/>
  <c r="AM28" i="5"/>
  <c r="AL22" i="5"/>
  <c r="AL19" i="5"/>
  <c r="AL17" i="5"/>
  <c r="AL16" i="5"/>
  <c r="AL41" i="5" s="1"/>
  <c r="J18" i="5"/>
  <c r="AM10" i="5"/>
  <c r="AL7" i="5"/>
  <c r="AL6" i="5"/>
  <c r="AM5" i="5"/>
  <c r="M18" i="5"/>
  <c r="AR30" i="6"/>
  <c r="BC29" i="4"/>
  <c r="BC30" i="4"/>
  <c r="BC28" i="4"/>
  <c r="BD30" i="4"/>
  <c r="AU30" i="4"/>
  <c r="AY28" i="4"/>
  <c r="AQ28" i="4"/>
  <c r="AM37" i="5"/>
  <c r="AM29" i="5"/>
  <c r="AM21" i="5"/>
  <c r="AM17" i="5"/>
  <c r="AJ39" i="5"/>
  <c r="AL37" i="5"/>
  <c r="BE28" i="4"/>
  <c r="AV28" i="4"/>
  <c r="AQ30" i="4"/>
  <c r="AG39" i="5"/>
  <c r="AQ34" i="4"/>
  <c r="AM35" i="5"/>
  <c r="AM27" i="5"/>
  <c r="AM19" i="5"/>
  <c r="AM39" i="5" l="1"/>
  <c r="AM43" i="5"/>
  <c r="AL43" i="5"/>
  <c r="AL39" i="5"/>
  <c r="AL45" i="5"/>
  <c r="N51" i="2" l="1"/>
  <c r="O51" i="2" s="1"/>
  <c r="O59" i="2" s="1"/>
  <c r="D51" i="2"/>
  <c r="F51" i="2" s="1"/>
  <c r="F57" i="2" s="1"/>
  <c r="O50" i="2"/>
  <c r="N50" i="2"/>
  <c r="D50" i="2"/>
  <c r="F50" i="2" s="1"/>
  <c r="N49" i="2"/>
  <c r="O49" i="2" s="1"/>
  <c r="D49" i="2"/>
  <c r="F49" i="2" s="1"/>
  <c r="H49" i="2" s="1"/>
  <c r="N48" i="2"/>
  <c r="O48" i="2" s="1"/>
  <c r="D48" i="2"/>
  <c r="F48" i="2" s="1"/>
  <c r="J48" i="2" s="1"/>
  <c r="N47" i="2"/>
  <c r="O47" i="2" s="1"/>
  <c r="F47" i="2"/>
  <c r="J47" i="2" s="1"/>
  <c r="D47" i="2"/>
  <c r="O46" i="2"/>
  <c r="N46" i="2"/>
  <c r="D46" i="2"/>
  <c r="F46" i="2" s="1"/>
  <c r="N45" i="2"/>
  <c r="O45" i="2" s="1"/>
  <c r="D45" i="2"/>
  <c r="F45" i="2" s="1"/>
  <c r="H45" i="2" s="1"/>
  <c r="N44" i="2"/>
  <c r="O44" i="2" s="1"/>
  <c r="D44" i="2"/>
  <c r="F44" i="2" s="1"/>
  <c r="J44" i="2" s="1"/>
  <c r="N43" i="2"/>
  <c r="O43" i="2" s="1"/>
  <c r="O64" i="2" s="1"/>
  <c r="F43" i="2"/>
  <c r="D43" i="2"/>
  <c r="O42" i="2"/>
  <c r="N42" i="2"/>
  <c r="D42" i="2"/>
  <c r="F42" i="2" s="1"/>
  <c r="N41" i="2"/>
  <c r="O41" i="2" s="1"/>
  <c r="D41" i="2"/>
  <c r="F41" i="2" s="1"/>
  <c r="N40" i="2"/>
  <c r="O40" i="2" s="1"/>
  <c r="D40" i="2"/>
  <c r="F40" i="2" s="1"/>
  <c r="H40" i="2" s="1"/>
  <c r="N39" i="2"/>
  <c r="O39" i="2" s="1"/>
  <c r="J39" i="2"/>
  <c r="D39" i="2"/>
  <c r="F39" i="2" s="1"/>
  <c r="H39" i="2" s="1"/>
  <c r="N38" i="2"/>
  <c r="O38" i="2" s="1"/>
  <c r="D38" i="2"/>
  <c r="F38" i="2" s="1"/>
  <c r="N37" i="2"/>
  <c r="O37" i="2" s="1"/>
  <c r="D37" i="2"/>
  <c r="F37" i="2" s="1"/>
  <c r="N36" i="2"/>
  <c r="O36" i="2" s="1"/>
  <c r="D36" i="2"/>
  <c r="F36" i="2" s="1"/>
  <c r="N35" i="2"/>
  <c r="O35" i="2" s="1"/>
  <c r="Q35" i="2" s="1"/>
  <c r="D35" i="2"/>
  <c r="F35" i="2" s="1"/>
  <c r="O34" i="2"/>
  <c r="Q34" i="2" s="1"/>
  <c r="N34" i="2"/>
  <c r="D34" i="2"/>
  <c r="F34" i="2" s="1"/>
  <c r="N33" i="2"/>
  <c r="O33" i="2" s="1"/>
  <c r="D33" i="2"/>
  <c r="F33" i="2" s="1"/>
  <c r="N32" i="2"/>
  <c r="O32" i="2" s="1"/>
  <c r="J32" i="2"/>
  <c r="D32" i="2"/>
  <c r="F32" i="2" s="1"/>
  <c r="H32" i="2" s="1"/>
  <c r="N31" i="2"/>
  <c r="O31" i="2" s="1"/>
  <c r="H31" i="2"/>
  <c r="D31" i="2"/>
  <c r="F31" i="2" s="1"/>
  <c r="J31" i="2" s="1"/>
  <c r="N30" i="2"/>
  <c r="O30" i="2" s="1"/>
  <c r="F30" i="2"/>
  <c r="H30" i="2" s="1"/>
  <c r="D30" i="2"/>
  <c r="N29" i="2"/>
  <c r="O29" i="2" s="1"/>
  <c r="D29" i="2"/>
  <c r="F29" i="2" s="1"/>
  <c r="N28" i="2"/>
  <c r="O28" i="2" s="1"/>
  <c r="D28" i="2"/>
  <c r="F28" i="2" s="1"/>
  <c r="P27" i="2"/>
  <c r="N27" i="2"/>
  <c r="O27" i="2" s="1"/>
  <c r="Q27" i="2" s="1"/>
  <c r="D27" i="2"/>
  <c r="F27" i="2" s="1"/>
  <c r="N26" i="2"/>
  <c r="O26" i="2" s="1"/>
  <c r="Q26" i="2" s="1"/>
  <c r="D26" i="2"/>
  <c r="F26" i="2" s="1"/>
  <c r="N25" i="2"/>
  <c r="O25" i="2" s="1"/>
  <c r="D25" i="2"/>
  <c r="F25" i="2" s="1"/>
  <c r="N24" i="2"/>
  <c r="O24" i="2" s="1"/>
  <c r="D24" i="2"/>
  <c r="F24" i="2" s="1"/>
  <c r="H24" i="2" s="1"/>
  <c r="N23" i="2"/>
  <c r="O23" i="2" s="1"/>
  <c r="D23" i="2"/>
  <c r="F23" i="2" s="1"/>
  <c r="H23" i="2" s="1"/>
  <c r="N22" i="2"/>
  <c r="O22" i="2" s="1"/>
  <c r="J22" i="2"/>
  <c r="F22" i="2"/>
  <c r="H22" i="2" s="1"/>
  <c r="D22" i="2"/>
  <c r="N21" i="2"/>
  <c r="O21" i="2" s="1"/>
  <c r="D21" i="2"/>
  <c r="F21" i="2" s="1"/>
  <c r="N20" i="2"/>
  <c r="O20" i="2" s="1"/>
  <c r="D20" i="2"/>
  <c r="F20" i="2" s="1"/>
  <c r="N19" i="2"/>
  <c r="O19" i="2" s="1"/>
  <c r="Q19" i="2" s="1"/>
  <c r="D19" i="2"/>
  <c r="F19" i="2" s="1"/>
  <c r="N18" i="2"/>
  <c r="O18" i="2" s="1"/>
  <c r="D18" i="2"/>
  <c r="F18" i="2" s="1"/>
  <c r="N17" i="2"/>
  <c r="O17" i="2" s="1"/>
  <c r="D17" i="2"/>
  <c r="F17" i="2" s="1"/>
  <c r="N16" i="2"/>
  <c r="O16" i="2" s="1"/>
  <c r="D16" i="2"/>
  <c r="F16" i="2" s="1"/>
  <c r="H16" i="2" s="1"/>
  <c r="V15" i="2"/>
  <c r="W15" i="2" s="1"/>
  <c r="Q15" i="2"/>
  <c r="N15" i="2"/>
  <c r="O15" i="2" s="1"/>
  <c r="O60" i="2" s="1"/>
  <c r="D15" i="2"/>
  <c r="F15" i="2" s="1"/>
  <c r="W14" i="2"/>
  <c r="V14" i="2"/>
  <c r="X14" i="2" s="1"/>
  <c r="Z14" i="2" s="1"/>
  <c r="N14" i="2"/>
  <c r="O14" i="2" s="1"/>
  <c r="D14" i="2"/>
  <c r="F14" i="2" s="1"/>
  <c r="V13" i="2"/>
  <c r="X13" i="2" s="1"/>
  <c r="Z13" i="2" s="1"/>
  <c r="N13" i="2"/>
  <c r="O13" i="2" s="1"/>
  <c r="H13" i="2"/>
  <c r="D13" i="2"/>
  <c r="F13" i="2" s="1"/>
  <c r="J13" i="2" s="1"/>
  <c r="V12" i="2"/>
  <c r="X12" i="2" s="1"/>
  <c r="Z12" i="2" s="1"/>
  <c r="N12" i="2"/>
  <c r="O12" i="2" s="1"/>
  <c r="Q12" i="2" s="1"/>
  <c r="D12" i="2"/>
  <c r="F12" i="2" s="1"/>
  <c r="X11" i="2"/>
  <c r="Z11" i="2" s="1"/>
  <c r="V11" i="2"/>
  <c r="W11" i="2" s="1"/>
  <c r="N11" i="2"/>
  <c r="O11" i="2" s="1"/>
  <c r="D11" i="2"/>
  <c r="F11" i="2" s="1"/>
  <c r="V10" i="2"/>
  <c r="X10" i="2" s="1"/>
  <c r="Z10" i="2" s="1"/>
  <c r="N10" i="2"/>
  <c r="O10" i="2" s="1"/>
  <c r="J10" i="2"/>
  <c r="D10" i="2"/>
  <c r="F10" i="2" s="1"/>
  <c r="H10" i="2" s="1"/>
  <c r="V9" i="2"/>
  <c r="X9" i="2" s="1"/>
  <c r="N9" i="2"/>
  <c r="O9" i="2" s="1"/>
  <c r="P9" i="2" s="1"/>
  <c r="D9" i="2"/>
  <c r="F9" i="2" s="1"/>
  <c r="V8" i="2"/>
  <c r="W8" i="2" s="1"/>
  <c r="V7" i="2"/>
  <c r="W7" i="2" s="1"/>
  <c r="V6" i="2"/>
  <c r="X6" i="2" s="1"/>
  <c r="Z6" i="2" s="1"/>
  <c r="V5" i="2"/>
  <c r="W5" i="2" s="1"/>
  <c r="V4" i="2"/>
  <c r="X4" i="2" s="1"/>
  <c r="Z4" i="2" s="1"/>
  <c r="V3" i="2"/>
  <c r="W3" i="2" s="1"/>
  <c r="Q18" i="2" l="1"/>
  <c r="P18" i="2"/>
  <c r="J38" i="2"/>
  <c r="H38" i="2"/>
  <c r="O53" i="2"/>
  <c r="W4" i="2"/>
  <c r="W6" i="2"/>
  <c r="W9" i="2"/>
  <c r="W53" i="2" s="1"/>
  <c r="J30" i="2"/>
  <c r="V55" i="2"/>
  <c r="Q9" i="2"/>
  <c r="AC9" i="2" s="1"/>
  <c r="P15" i="2"/>
  <c r="P53" i="2" s="1"/>
  <c r="J16" i="2"/>
  <c r="J23" i="2"/>
  <c r="P34" i="2"/>
  <c r="Q25" i="2"/>
  <c r="Q54" i="2" s="1"/>
  <c r="O54" i="2"/>
  <c r="O55" i="2"/>
  <c r="P25" i="2"/>
  <c r="P54" i="2" s="1"/>
  <c r="Q13" i="2"/>
  <c r="P13" i="2"/>
  <c r="Q17" i="2"/>
  <c r="P17" i="2"/>
  <c r="H14" i="2"/>
  <c r="J14" i="2"/>
  <c r="J21" i="2"/>
  <c r="H21" i="2"/>
  <c r="Q23" i="2"/>
  <c r="P23" i="2"/>
  <c r="J27" i="2"/>
  <c r="H27" i="2"/>
  <c r="J35" i="2"/>
  <c r="H35" i="2"/>
  <c r="H29" i="2"/>
  <c r="J29" i="2"/>
  <c r="Q31" i="2"/>
  <c r="P31" i="2"/>
  <c r="Q40" i="2"/>
  <c r="P40" i="2"/>
  <c r="J9" i="2"/>
  <c r="H9" i="2"/>
  <c r="Q10" i="2"/>
  <c r="P10" i="2"/>
  <c r="W54" i="2"/>
  <c r="W55" i="2"/>
  <c r="Q32" i="2"/>
  <c r="P32" i="2"/>
  <c r="Q41" i="2"/>
  <c r="P41" i="2"/>
  <c r="Q16" i="2"/>
  <c r="P16" i="2"/>
  <c r="J37" i="2"/>
  <c r="H37" i="2"/>
  <c r="J20" i="2"/>
  <c r="H20" i="2"/>
  <c r="Q39" i="2"/>
  <c r="P39" i="2"/>
  <c r="Q24" i="2"/>
  <c r="P24" i="2"/>
  <c r="J36" i="2"/>
  <c r="F55" i="2"/>
  <c r="H36" i="2"/>
  <c r="F62" i="2"/>
  <c r="J11" i="2"/>
  <c r="H11" i="2"/>
  <c r="H19" i="2"/>
  <c r="J19" i="2"/>
  <c r="J28" i="2"/>
  <c r="H28" i="2"/>
  <c r="Q33" i="2"/>
  <c r="P33" i="2"/>
  <c r="J24" i="2"/>
  <c r="H33" i="2"/>
  <c r="J33" i="2"/>
  <c r="J42" i="2"/>
  <c r="H42" i="2"/>
  <c r="Q38" i="2"/>
  <c r="P38" i="2"/>
  <c r="H44" i="2"/>
  <c r="H48" i="2"/>
  <c r="X7" i="2"/>
  <c r="Z7" i="2" s="1"/>
  <c r="Q42" i="2"/>
  <c r="P42" i="2"/>
  <c r="Q46" i="2"/>
  <c r="P46" i="2"/>
  <c r="Q50" i="2"/>
  <c r="P50" i="2"/>
  <c r="P12" i="2"/>
  <c r="P19" i="2"/>
  <c r="P26" i="2"/>
  <c r="Q28" i="2"/>
  <c r="P28" i="2"/>
  <c r="P35" i="2"/>
  <c r="Q44" i="2"/>
  <c r="P44" i="2"/>
  <c r="Q48" i="2"/>
  <c r="P48" i="2"/>
  <c r="Q20" i="2"/>
  <c r="P20" i="2"/>
  <c r="Q36" i="2"/>
  <c r="Q55" i="2" s="1"/>
  <c r="P36" i="2"/>
  <c r="Q45" i="2"/>
  <c r="P45" i="2"/>
  <c r="Q49" i="2"/>
  <c r="P49" i="2"/>
  <c r="H12" i="2"/>
  <c r="J12" i="2"/>
  <c r="Q14" i="2"/>
  <c r="P14" i="2"/>
  <c r="J17" i="2"/>
  <c r="H17" i="2"/>
  <c r="J26" i="2"/>
  <c r="H26" i="2"/>
  <c r="Q29" i="2"/>
  <c r="P29" i="2"/>
  <c r="J40" i="2"/>
  <c r="J46" i="2"/>
  <c r="H46" i="2"/>
  <c r="J50" i="2"/>
  <c r="H50" i="2"/>
  <c r="Z9" i="2"/>
  <c r="V54" i="2"/>
  <c r="X15" i="2"/>
  <c r="Q22" i="2"/>
  <c r="P22" i="2"/>
  <c r="P11" i="2"/>
  <c r="Q11" i="2"/>
  <c r="J18" i="2"/>
  <c r="H18" i="2"/>
  <c r="Q21" i="2"/>
  <c r="P21" i="2"/>
  <c r="F54" i="2"/>
  <c r="J25" i="2"/>
  <c r="J54" i="2" s="1"/>
  <c r="H25" i="2"/>
  <c r="J34" i="2"/>
  <c r="H34" i="2"/>
  <c r="Q37" i="2"/>
  <c r="P37" i="2"/>
  <c r="H41" i="2"/>
  <c r="J41" i="2"/>
  <c r="F66" i="2"/>
  <c r="F64" i="2"/>
  <c r="F56" i="2"/>
  <c r="J43" i="2"/>
  <c r="F59" i="2"/>
  <c r="F60" i="2"/>
  <c r="J51" i="2"/>
  <c r="X3" i="2"/>
  <c r="Z3" i="2" s="1"/>
  <c r="W12" i="2"/>
  <c r="J15" i="2"/>
  <c r="J53" i="2" s="1"/>
  <c r="H15" i="2"/>
  <c r="H53" i="2" s="1"/>
  <c r="F53" i="2"/>
  <c r="Q30" i="2"/>
  <c r="P30" i="2"/>
  <c r="H43" i="2"/>
  <c r="J45" i="2"/>
  <c r="H47" i="2"/>
  <c r="J49" i="2"/>
  <c r="H51" i="2"/>
  <c r="F61" i="2"/>
  <c r="V53" i="2"/>
  <c r="O68" i="2" s="1"/>
  <c r="Q43" i="2"/>
  <c r="O56" i="2"/>
  <c r="P43" i="2"/>
  <c r="O66" i="2"/>
  <c r="Q47" i="2"/>
  <c r="P47" i="2"/>
  <c r="Q51" i="2"/>
  <c r="P51" i="2"/>
  <c r="O61" i="2"/>
  <c r="O62" i="2"/>
  <c r="O57" i="2"/>
  <c r="W10" i="2"/>
  <c r="W13" i="2"/>
  <c r="X5" i="2"/>
  <c r="Z5" i="2" s="1"/>
  <c r="X8" i="2"/>
  <c r="H55" i="2" l="1"/>
  <c r="P55" i="2"/>
  <c r="Q53" i="2"/>
  <c r="J55" i="2"/>
  <c r="P62" i="2"/>
  <c r="P61" i="2"/>
  <c r="P60" i="2"/>
  <c r="P59" i="2"/>
  <c r="P68" i="2" s="1"/>
  <c r="S68" i="2" s="1"/>
  <c r="P57" i="2"/>
  <c r="F68" i="2"/>
  <c r="H64" i="2"/>
  <c r="H56" i="2"/>
  <c r="H66" i="2"/>
  <c r="J60" i="2"/>
  <c r="K60" i="2" s="1"/>
  <c r="J61" i="2"/>
  <c r="K61" i="2" s="1"/>
  <c r="J57" i="2"/>
  <c r="K57" i="2" s="1"/>
  <c r="J62" i="2"/>
  <c r="K62" i="2" s="1"/>
  <c r="J59" i="2"/>
  <c r="Z15" i="2"/>
  <c r="X54" i="2"/>
  <c r="X55" i="2"/>
  <c r="Q64" i="2"/>
  <c r="Q66" i="2"/>
  <c r="Q56" i="2"/>
  <c r="Z8" i="2"/>
  <c r="AC8" i="2"/>
  <c r="AC7" i="2" s="1"/>
  <c r="AC6" i="2" s="1"/>
  <c r="AC5" i="2" s="1"/>
  <c r="AC4" i="2" s="1"/>
  <c r="AC3" i="2" s="1"/>
  <c r="Q62" i="2"/>
  <c r="R62" i="2" s="1"/>
  <c r="Q61" i="2"/>
  <c r="R61" i="2" s="1"/>
  <c r="Q60" i="2"/>
  <c r="R60" i="2" s="1"/>
  <c r="Q59" i="2"/>
  <c r="Q57" i="2"/>
  <c r="R57" i="2" s="1"/>
  <c r="J56" i="2"/>
  <c r="J66" i="2"/>
  <c r="J64" i="2"/>
  <c r="P56" i="2"/>
  <c r="P66" i="2"/>
  <c r="P64" i="2"/>
  <c r="H59" i="2"/>
  <c r="H68" i="2" s="1"/>
  <c r="L68" i="2" s="1"/>
  <c r="H60" i="2"/>
  <c r="H61" i="2"/>
  <c r="H57" i="2"/>
  <c r="H62" i="2"/>
  <c r="H54" i="2"/>
  <c r="X53" i="2"/>
  <c r="AB9" i="2"/>
  <c r="AB8" i="2"/>
  <c r="AB7" i="2" s="1"/>
  <c r="AB6" i="2" s="1"/>
  <c r="AB5" i="2" s="1"/>
  <c r="AB4" i="2" s="1"/>
  <c r="AB3" i="2" s="1"/>
  <c r="J68" i="2" l="1"/>
  <c r="K68" i="2" s="1"/>
  <c r="K59" i="2"/>
  <c r="Q68" i="2"/>
  <c r="R68" i="2" s="1"/>
  <c r="R59" i="2"/>
</calcChain>
</file>

<file path=xl/sharedStrings.xml><?xml version="1.0" encoding="utf-8"?>
<sst xmlns="http://schemas.openxmlformats.org/spreadsheetml/2006/main" count="159" uniqueCount="81">
  <si>
    <t>cpiurs $2015</t>
  </si>
  <si>
    <t>nom</t>
  </si>
  <si>
    <t>pce $2015</t>
  </si>
  <si>
    <t>comp/wages</t>
  </si>
  <si>
    <t>hrly comp</t>
  </si>
  <si>
    <t>(wages+emp soc ins)/wages</t>
  </si>
  <si>
    <t>http://www2.census.gov/programs-surveys/cps/tables/time-series/historical-income-people/p41ar.xls</t>
  </si>
  <si>
    <t>Men 20th</t>
  </si>
  <si>
    <t>cpiurs</t>
  </si>
  <si>
    <t>pce</t>
  </si>
  <si>
    <t>Men Median</t>
  </si>
  <si>
    <t>nominal median earnings, men</t>
  </si>
  <si>
    <t>pce$</t>
  </si>
  <si>
    <t>1973-1979</t>
  </si>
  <si>
    <t>1967-73</t>
  </si>
  <si>
    <t>1979-1989</t>
  </si>
  <si>
    <t>1973-79</t>
  </si>
  <si>
    <t>1989-2000</t>
  </si>
  <si>
    <t>1967-79</t>
  </si>
  <si>
    <t>2000-2007</t>
  </si>
  <si>
    <t>2007-2015</t>
  </si>
  <si>
    <t>1973-2015</t>
  </si>
  <si>
    <t>1979-2015</t>
  </si>
  <si>
    <t>1989-2015</t>
  </si>
  <si>
    <t>2000-2015</t>
  </si>
  <si>
    <t>1973-2007</t>
  </si>
  <si>
    <t>1989-2007</t>
  </si>
  <si>
    <t>1967-2015</t>
  </si>
  <si>
    <t>1.0172 growth rate for 2015-16 divides the Semptember-to-September AHE change by the Q3-to-Q3 PCE change</t>
  </si>
  <si>
    <t>http://www.bls.gov/news.release/archives/empsit_10072016.htm, http://www.bls.gov/news.release/empsit.t19.htm</t>
  </si>
  <si>
    <t>2013-14</t>
  </si>
  <si>
    <t>1981-82</t>
  </si>
  <si>
    <t>1976-77</t>
  </si>
  <si>
    <t>1994-5</t>
  </si>
  <si>
    <t>2006-7</t>
  </si>
  <si>
    <t>2000-1</t>
  </si>
  <si>
    <t>Other</t>
  </si>
  <si>
    <t>Taking Care of Home/Family</t>
  </si>
  <si>
    <t>In School</t>
  </si>
  <si>
    <t>Retired</t>
  </si>
  <si>
    <t>Disabled</t>
  </si>
  <si>
    <t>Wants Job</t>
  </si>
  <si>
    <t>Doesn't Want Job</t>
  </si>
  <si>
    <t>Disabled, Can't Work</t>
  </si>
  <si>
    <t>Other, Doesn't Want Job</t>
  </si>
  <si>
    <t>Other, Wants Job</t>
  </si>
  <si>
    <t>Taking Care of House/Family, Doesn't Want Job</t>
  </si>
  <si>
    <t>Taking Care of House/Family, Wants Job</t>
  </si>
  <si>
    <t>In School, Doesn't Want Job</t>
  </si>
  <si>
    <t>In School, Wants Job</t>
  </si>
  <si>
    <t>Retired, Doesn't Want Job</t>
  </si>
  <si>
    <t>Retired, Wants Job</t>
  </si>
  <si>
    <t>Disabled, May be Able to Work Soon, Doesn't Want Job</t>
  </si>
  <si>
    <t>Disabled, May be Able to Work Soon, Wants Job</t>
  </si>
  <si>
    <t>Not Retired, Doesn't Want Job</t>
  </si>
  <si>
    <t>Other, Want Job</t>
  </si>
  <si>
    <t>Non-Disabled, Non-Retired</t>
  </si>
  <si>
    <t>Non-Disabled</t>
  </si>
  <si>
    <t>1993-2014</t>
  </si>
  <si>
    <t>1981-1993</t>
  </si>
  <si>
    <t>1981-2014</t>
  </si>
  <si>
    <t>1992-93</t>
  </si>
  <si>
    <t>Disabled acc to _majact or mlr</t>
  </si>
  <si>
    <t>Didn't work all of last year because disabled/ill</t>
  </si>
  <si>
    <t>Didn't work all of last year because retired</t>
  </si>
  <si>
    <t>Not Disabled, Wants Job or Might</t>
  </si>
  <si>
    <t>Not Retired, Doesn't Want Job or Doesn't Know</t>
  </si>
  <si>
    <t>Retired, Doesn't Want Job or Doesn't Know</t>
  </si>
  <si>
    <t>With Disability Limiting Type/Amount of Work</t>
  </si>
  <si>
    <t>FINAL (cat9e)</t>
  </si>
  <si>
    <t>Don't Know</t>
  </si>
  <si>
    <t>No</t>
  </si>
  <si>
    <t>Maybe-It Depends</t>
  </si>
  <si>
    <t>Yes</t>
  </si>
  <si>
    <t>No/DK</t>
  </si>
  <si>
    <t>Yes/Maybe</t>
  </si>
  <si>
    <t>ASEC</t>
  </si>
  <si>
    <t>May</t>
  </si>
  <si>
    <t>Disabled (cat9e=1)</t>
  </si>
  <si>
    <t>Disabled (disabilityh=1)</t>
  </si>
  <si>
    <t>All NILF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</si>
</sst>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8" fontId="0" fillId="0" borderId="0" xfId="0" applyNumberFormat="1"/>
    <xf numFmtId="40" fontId="0" fillId="0" borderId="0" xfId="0" applyNumberFormat="1"/>
    <xf numFmtId="2" fontId="0" fillId="0" borderId="0" xfId="0" applyNumberFormat="1"/>
    <xf numFmtId="0" fontId="0" fillId="0" borderId="0" xfId="0" applyBorder="1" applyAlignment="1">
      <alignment vertical="center" wrapText="1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1.xml"/><Relationship Id="rId7" Type="http://schemas.openxmlformats.org/officeDocument/2006/relationships/externalLink" Target="externalLinks/externalLink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3331025929451"/>
          <c:y val="2.737593729256705E-2"/>
          <c:w val="0.8603705690634823"/>
          <c:h val="0.90698505663183082"/>
        </c:manualLayout>
      </c:layout>
      <c:scatterChart>
        <c:scatterStyle val="lineMarker"/>
        <c:varyColors val="0"/>
        <c:ser>
          <c:idx val="0"/>
          <c:order val="0"/>
          <c:tx>
            <c:v>Replication of CEA analyses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SitPre94!$M$11:$M$28</c:f>
              <c:numCache>
                <c:formatCode>General</c:formatCode>
                <c:ptCount val="18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</c:numCache>
            </c:numRef>
          </c:xVal>
          <c:yVal>
            <c:numRef>
              <c:f>SitPre94!$U$11:$U$28</c:f>
              <c:numCache>
                <c:formatCode>General</c:formatCode>
                <c:ptCount val="18"/>
                <c:pt idx="0">
                  <c:v>17.510000000000002</c:v>
                </c:pt>
                <c:pt idx="1">
                  <c:v>17.010000000000002</c:v>
                </c:pt>
                <c:pt idx="2">
                  <c:v>18.34</c:v>
                </c:pt>
                <c:pt idx="3">
                  <c:v>17.670000000000002</c:v>
                </c:pt>
                <c:pt idx="4">
                  <c:v>22.44</c:v>
                </c:pt>
                <c:pt idx="5">
                  <c:v>22.53</c:v>
                </c:pt>
                <c:pt idx="6">
                  <c:v>24.21</c:v>
                </c:pt>
                <c:pt idx="7">
                  <c:v>24.54</c:v>
                </c:pt>
                <c:pt idx="8">
                  <c:v>24.94</c:v>
                </c:pt>
                <c:pt idx="9">
                  <c:v>26.56</c:v>
                </c:pt>
                <c:pt idx="10">
                  <c:v>20.010000000000002</c:v>
                </c:pt>
                <c:pt idx="11">
                  <c:v>21.17</c:v>
                </c:pt>
                <c:pt idx="12">
                  <c:v>25.15</c:v>
                </c:pt>
                <c:pt idx="13">
                  <c:v>26.5</c:v>
                </c:pt>
                <c:pt idx="14">
                  <c:v>23.95</c:v>
                </c:pt>
                <c:pt idx="15">
                  <c:v>21.07</c:v>
                </c:pt>
                <c:pt idx="16">
                  <c:v>22.51</c:v>
                </c:pt>
                <c:pt idx="17">
                  <c:v>26.07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BA-402B-B8E8-A96A40F6DDB6}"/>
            </c:ext>
          </c:extLst>
        </c:ser>
        <c:ser>
          <c:idx val="1"/>
          <c:order val="1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SitPost93!$A$4:$A$24</c:f>
              <c:numCache>
                <c:formatCode>General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</c:numCache>
            </c:numRef>
          </c:xVal>
          <c:yVal>
            <c:numRef>
              <c:f>SitPost93!$Z$4:$Z$24</c:f>
              <c:numCache>
                <c:formatCode>0.0</c:formatCode>
                <c:ptCount val="21"/>
                <c:pt idx="0">
                  <c:v>20.689999999999998</c:v>
                </c:pt>
                <c:pt idx="1">
                  <c:v>18.580000000000002</c:v>
                </c:pt>
                <c:pt idx="2">
                  <c:v>19.46</c:v>
                </c:pt>
                <c:pt idx="3">
                  <c:v>16.439999999999998</c:v>
                </c:pt>
                <c:pt idx="4">
                  <c:v>14.580000000000002</c:v>
                </c:pt>
                <c:pt idx="5">
                  <c:v>13.47</c:v>
                </c:pt>
                <c:pt idx="6">
                  <c:v>14.89</c:v>
                </c:pt>
                <c:pt idx="7">
                  <c:v>15.150000000000002</c:v>
                </c:pt>
                <c:pt idx="8">
                  <c:v>15.15</c:v>
                </c:pt>
                <c:pt idx="9">
                  <c:v>14.16</c:v>
                </c:pt>
                <c:pt idx="10">
                  <c:v>14.059999999999999</c:v>
                </c:pt>
                <c:pt idx="11">
                  <c:v>14.399999999999999</c:v>
                </c:pt>
                <c:pt idx="12">
                  <c:v>13.43</c:v>
                </c:pt>
                <c:pt idx="13">
                  <c:v>13.77</c:v>
                </c:pt>
                <c:pt idx="14">
                  <c:v>13.36</c:v>
                </c:pt>
                <c:pt idx="15">
                  <c:v>18.060000000000002</c:v>
                </c:pt>
                <c:pt idx="16">
                  <c:v>17.75</c:v>
                </c:pt>
                <c:pt idx="17">
                  <c:v>17.060000000000002</c:v>
                </c:pt>
                <c:pt idx="18">
                  <c:v>16.759999999999998</c:v>
                </c:pt>
                <c:pt idx="19">
                  <c:v>16.77</c:v>
                </c:pt>
                <c:pt idx="20">
                  <c:v>13.98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5BA-402B-B8E8-A96A40F6DDB6}"/>
            </c:ext>
          </c:extLst>
        </c:ser>
        <c:ser>
          <c:idx val="2"/>
          <c:order val="2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SitPost93!$A$31:$A$32</c:f>
              <c:numCache>
                <c:formatCode>General</c:formatCode>
                <c:ptCount val="2"/>
                <c:pt idx="0">
                  <c:v>1993</c:v>
                </c:pt>
                <c:pt idx="1">
                  <c:v>1994</c:v>
                </c:pt>
              </c:numCache>
            </c:numRef>
          </c:xVal>
          <c:yVal>
            <c:numRef>
              <c:f>SitPost93!$B$31:$B$32</c:f>
              <c:numCache>
                <c:formatCode>General</c:formatCode>
                <c:ptCount val="2"/>
                <c:pt idx="0">
                  <c:v>26.07</c:v>
                </c:pt>
                <c:pt idx="1">
                  <c:v>20.7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5BA-402B-B8E8-A96A40F6DDB6}"/>
            </c:ext>
          </c:extLst>
        </c:ser>
        <c:ser>
          <c:idx val="3"/>
          <c:order val="3"/>
          <c:tx>
            <c:v>% of inactive prime-age men who are not disabled and want a job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SitPost80!$Y$4:$Y$37</c:f>
              <c:numCache>
                <c:formatCode>General</c:formatCode>
                <c:ptCount val="3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</c:numCache>
            </c:numRef>
          </c:xVal>
          <c:yVal>
            <c:numRef>
              <c:f>SitPost80!$AC$4:$AC$37</c:f>
              <c:numCache>
                <c:formatCode>General</c:formatCode>
                <c:ptCount val="34"/>
                <c:pt idx="0">
                  <c:v>11.32</c:v>
                </c:pt>
                <c:pt idx="1">
                  <c:v>15.95</c:v>
                </c:pt>
                <c:pt idx="2">
                  <c:v>13.43</c:v>
                </c:pt>
                <c:pt idx="3">
                  <c:v>13.47</c:v>
                </c:pt>
                <c:pt idx="4">
                  <c:v>14.14</c:v>
                </c:pt>
                <c:pt idx="5">
                  <c:v>13.51</c:v>
                </c:pt>
                <c:pt idx="6">
                  <c:v>9.782</c:v>
                </c:pt>
                <c:pt idx="7">
                  <c:v>15.53</c:v>
                </c:pt>
                <c:pt idx="8">
                  <c:v>14.22</c:v>
                </c:pt>
                <c:pt idx="9">
                  <c:v>15.38</c:v>
                </c:pt>
                <c:pt idx="10">
                  <c:v>10.85</c:v>
                </c:pt>
                <c:pt idx="11">
                  <c:v>11.19</c:v>
                </c:pt>
                <c:pt idx="12">
                  <c:v>14.14</c:v>
                </c:pt>
                <c:pt idx="13">
                  <c:v>16.350000000000001</c:v>
                </c:pt>
                <c:pt idx="14">
                  <c:v>14.9</c:v>
                </c:pt>
                <c:pt idx="15">
                  <c:v>15.57</c:v>
                </c:pt>
                <c:pt idx="16">
                  <c:v>13.37</c:v>
                </c:pt>
                <c:pt idx="17">
                  <c:v>11.72</c:v>
                </c:pt>
                <c:pt idx="18">
                  <c:v>11</c:v>
                </c:pt>
                <c:pt idx="19">
                  <c:v>11.03</c:v>
                </c:pt>
                <c:pt idx="20">
                  <c:v>11.22</c:v>
                </c:pt>
                <c:pt idx="21">
                  <c:v>11.71</c:v>
                </c:pt>
                <c:pt idx="22">
                  <c:v>11.72</c:v>
                </c:pt>
                <c:pt idx="23">
                  <c:v>11.53</c:v>
                </c:pt>
                <c:pt idx="24">
                  <c:v>11.08</c:v>
                </c:pt>
                <c:pt idx="25">
                  <c:v>11.1</c:v>
                </c:pt>
                <c:pt idx="26">
                  <c:v>11.9</c:v>
                </c:pt>
                <c:pt idx="27">
                  <c:v>11.25</c:v>
                </c:pt>
                <c:pt idx="28">
                  <c:v>15.72</c:v>
                </c:pt>
                <c:pt idx="29">
                  <c:v>15.53</c:v>
                </c:pt>
                <c:pt idx="30">
                  <c:v>15.13</c:v>
                </c:pt>
                <c:pt idx="31">
                  <c:v>14.75</c:v>
                </c:pt>
                <c:pt idx="32">
                  <c:v>14.59</c:v>
                </c:pt>
                <c:pt idx="33">
                  <c:v>12.31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5BA-402B-B8E8-A96A40F6DDB6}"/>
            </c:ext>
          </c:extLst>
        </c:ser>
        <c:ser>
          <c:idx val="4"/>
          <c:order val="4"/>
          <c:tx>
            <c:v>% of non-disabled inactive prime-Age men who want a job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SitPost80!$Y$4:$Y$37</c:f>
              <c:numCache>
                <c:formatCode>General</c:formatCode>
                <c:ptCount val="34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</c:numCache>
            </c:numRef>
          </c:xVal>
          <c:yVal>
            <c:numRef>
              <c:f>SitPost80!$BA$4:$BA$37</c:f>
              <c:numCache>
                <c:formatCode>0.0</c:formatCode>
                <c:ptCount val="34"/>
                <c:pt idx="0">
                  <c:v>28.428639594163592</c:v>
                </c:pt>
                <c:pt idx="1">
                  <c:v>35.41925741694795</c:v>
                </c:pt>
                <c:pt idx="2">
                  <c:v>31.505853097801868</c:v>
                </c:pt>
                <c:pt idx="3">
                  <c:v>29.065878341928663</c:v>
                </c:pt>
                <c:pt idx="4">
                  <c:v>34.820724980299445</c:v>
                </c:pt>
                <c:pt idx="5">
                  <c:v>33.900431596908561</c:v>
                </c:pt>
                <c:pt idx="6">
                  <c:v>26.492254360307658</c:v>
                </c:pt>
                <c:pt idx="7">
                  <c:v>33.010245291842025</c:v>
                </c:pt>
                <c:pt idx="8">
                  <c:v>35.359940320775827</c:v>
                </c:pt>
                <c:pt idx="9">
                  <c:v>36.57985491735046</c:v>
                </c:pt>
                <c:pt idx="10">
                  <c:v>27.871252793547225</c:v>
                </c:pt>
                <c:pt idx="11">
                  <c:v>30.904772425983207</c:v>
                </c:pt>
                <c:pt idx="12">
                  <c:v>32.808947050907236</c:v>
                </c:pt>
                <c:pt idx="13">
                  <c:v>41.624236252545828</c:v>
                </c:pt>
                <c:pt idx="14">
                  <c:v>37.018633540372669</c:v>
                </c:pt>
                <c:pt idx="15">
                  <c:v>38.171120372640353</c:v>
                </c:pt>
                <c:pt idx="16">
                  <c:v>33.848101265822784</c:v>
                </c:pt>
                <c:pt idx="17">
                  <c:v>30.931644233306944</c:v>
                </c:pt>
                <c:pt idx="18">
                  <c:v>27.805864509605659</c:v>
                </c:pt>
                <c:pt idx="19">
                  <c:v>29.280594637642682</c:v>
                </c:pt>
                <c:pt idx="20">
                  <c:v>28.835774865073244</c:v>
                </c:pt>
                <c:pt idx="21">
                  <c:v>28.007653671370488</c:v>
                </c:pt>
                <c:pt idx="22">
                  <c:v>25.871964679911702</c:v>
                </c:pt>
                <c:pt idx="23">
                  <c:v>26.677464136973622</c:v>
                </c:pt>
                <c:pt idx="24">
                  <c:v>26.255924170616119</c:v>
                </c:pt>
                <c:pt idx="25">
                  <c:v>25.49379880569591</c:v>
                </c:pt>
                <c:pt idx="26">
                  <c:v>27.482678983833718</c:v>
                </c:pt>
                <c:pt idx="27">
                  <c:v>25.207259690790945</c:v>
                </c:pt>
                <c:pt idx="28">
                  <c:v>35.833143378162752</c:v>
                </c:pt>
                <c:pt idx="29">
                  <c:v>34.282560706401767</c:v>
                </c:pt>
                <c:pt idx="30">
                  <c:v>32.927094668117519</c:v>
                </c:pt>
                <c:pt idx="31">
                  <c:v>31.58458244111349</c:v>
                </c:pt>
                <c:pt idx="32">
                  <c:v>30.976645435244166</c:v>
                </c:pt>
                <c:pt idx="33">
                  <c:v>26.848418756815708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5BA-402B-B8E8-A96A40F6D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914288"/>
        <c:axId val="225914680"/>
      </c:scatterChart>
      <c:valAx>
        <c:axId val="225914288"/>
        <c:scaling>
          <c:orientation val="minMax"/>
          <c:max val="2015"/>
          <c:min val="197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914680"/>
        <c:crosses val="autoZero"/>
        <c:crossBetween val="midCat"/>
        <c:majorUnit val="5"/>
      </c:valAx>
      <c:valAx>
        <c:axId val="22591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Percent</a:t>
                </a:r>
              </a:p>
            </c:rich>
          </c:tx>
          <c:layout>
            <c:manualLayout>
              <c:xMode val="edge"/>
              <c:yMode val="edge"/>
              <c:x val="2.4817051714689509E-2"/>
              <c:y val="0.431042453671002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914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5477577225923681"/>
          <c:y val="0.72080637119435387"/>
          <c:w val="0.43317896801361366"/>
          <c:h val="0.2074177505233019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'EPI Data Library - Wages by per'!$L$9:$L$51</c:f>
              <c:numCache>
                <c:formatCode>General</c:formatCode>
                <c:ptCount val="43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</c:numCache>
            </c:numRef>
          </c:xVal>
          <c:yVal>
            <c:numRef>
              <c:f>'EPI Data Library - Wages by per'!$Q$9:$Q$51</c:f>
              <c:numCache>
                <c:formatCode>"$"#,##0.00_);[Red]\("$"#,##0.00\)</c:formatCode>
                <c:ptCount val="43"/>
                <c:pt idx="0">
                  <c:v>19.027589873146358</c:v>
                </c:pt>
                <c:pt idx="1">
                  <c:v>18.739162965158553</c:v>
                </c:pt>
                <c:pt idx="2">
                  <c:v>18.830021626440583</c:v>
                </c:pt>
                <c:pt idx="3">
                  <c:v>18.599210390217188</c:v>
                </c:pt>
                <c:pt idx="4">
                  <c:v>18.993371035365993</c:v>
                </c:pt>
                <c:pt idx="5">
                  <c:v>19.200836045303603</c:v>
                </c:pt>
                <c:pt idx="6">
                  <c:v>19.598673707255021</c:v>
                </c:pt>
                <c:pt idx="7">
                  <c:v>19.348393798392184</c:v>
                </c:pt>
                <c:pt idx="8">
                  <c:v>19.0947926885495</c:v>
                </c:pt>
                <c:pt idx="9">
                  <c:v>18.979354970639776</c:v>
                </c:pt>
                <c:pt idx="10">
                  <c:v>18.883229735082008</c:v>
                </c:pt>
                <c:pt idx="11">
                  <c:v>18.990659949391762</c:v>
                </c:pt>
                <c:pt idx="12">
                  <c:v>18.905819089036914</c:v>
                </c:pt>
                <c:pt idx="13">
                  <c:v>19.443427338315598</c:v>
                </c:pt>
                <c:pt idx="14">
                  <c:v>19.502947559277288</c:v>
                </c:pt>
                <c:pt idx="15">
                  <c:v>18.982623569442122</c:v>
                </c:pt>
                <c:pt idx="16">
                  <c:v>18.321505528530601</c:v>
                </c:pt>
                <c:pt idx="17">
                  <c:v>17.9862752458444</c:v>
                </c:pt>
                <c:pt idx="18">
                  <c:v>18.007196555014001</c:v>
                </c:pt>
                <c:pt idx="19">
                  <c:v>18.037813345844928</c:v>
                </c:pt>
                <c:pt idx="20">
                  <c:v>17.818034449612252</c:v>
                </c:pt>
                <c:pt idx="21">
                  <c:v>17.630960065779981</c:v>
                </c:pt>
                <c:pt idx="22">
                  <c:v>17.908094602252447</c:v>
                </c:pt>
                <c:pt idx="23">
                  <c:v>18.00832581983185</c:v>
                </c:pt>
                <c:pt idx="24">
                  <c:v>17.983096674619215</c:v>
                </c:pt>
                <c:pt idx="25">
                  <c:v>18.876577570535453</c:v>
                </c:pt>
                <c:pt idx="26">
                  <c:v>19.440664978923316</c:v>
                </c:pt>
                <c:pt idx="27">
                  <c:v>19.695890177802802</c:v>
                </c:pt>
                <c:pt idx="28">
                  <c:v>20.127072254814632</c:v>
                </c:pt>
                <c:pt idx="29">
                  <c:v>20.407803731397593</c:v>
                </c:pt>
                <c:pt idx="30">
                  <c:v>20.178960130484889</c:v>
                </c:pt>
                <c:pt idx="31">
                  <c:v>20.060979243821308</c:v>
                </c:pt>
                <c:pt idx="32">
                  <c:v>19.930926288034097</c:v>
                </c:pt>
                <c:pt idx="33">
                  <c:v>19.973472506438686</c:v>
                </c:pt>
                <c:pt idx="34">
                  <c:v>20.324273224658441</c:v>
                </c:pt>
                <c:pt idx="35">
                  <c:v>20.319318669232167</c:v>
                </c:pt>
                <c:pt idx="36">
                  <c:v>21.017372842042487</c:v>
                </c:pt>
                <c:pt idx="37">
                  <c:v>20.314139738373981</c:v>
                </c:pt>
                <c:pt idx="38">
                  <c:v>19.943431681980162</c:v>
                </c:pt>
                <c:pt idx="39">
                  <c:v>19.966225938336429</c:v>
                </c:pt>
                <c:pt idx="40">
                  <c:v>19.761215349909307</c:v>
                </c:pt>
                <c:pt idx="41">
                  <c:v>19.804068821231329</c:v>
                </c:pt>
                <c:pt idx="42">
                  <c:v>20.30887482813057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F7-4019-8B0C-E9BA7075789B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'EPI Data Library - Wages by per'!$A$9:$A$51</c:f>
              <c:numCache>
                <c:formatCode>General</c:formatCode>
                <c:ptCount val="43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</c:numCache>
            </c:numRef>
          </c:xVal>
          <c:yVal>
            <c:numRef>
              <c:f>'EPI Data Library - Wages by per'!$J$9:$J$51</c:f>
              <c:numCache>
                <c:formatCode>"$"#,##0.00_);[Red]\("$"#,##0.00\)</c:formatCode>
                <c:ptCount val="43"/>
                <c:pt idx="0">
                  <c:v>12.445899660615087</c:v>
                </c:pt>
                <c:pt idx="1">
                  <c:v>12.333672211403391</c:v>
                </c:pt>
                <c:pt idx="2">
                  <c:v>11.883115874580671</c:v>
                </c:pt>
                <c:pt idx="3">
                  <c:v>12.054511422407636</c:v>
                </c:pt>
                <c:pt idx="4">
                  <c:v>11.880430168794961</c:v>
                </c:pt>
                <c:pt idx="5">
                  <c:v>12.072381944651966</c:v>
                </c:pt>
                <c:pt idx="6">
                  <c:v>12.184003063327996</c:v>
                </c:pt>
                <c:pt idx="7">
                  <c:v>12.017696047950299</c:v>
                </c:pt>
                <c:pt idx="8">
                  <c:v>11.963591935500022</c:v>
                </c:pt>
                <c:pt idx="9">
                  <c:v>11.515453197212009</c:v>
                </c:pt>
                <c:pt idx="10">
                  <c:v>11.095620391781763</c:v>
                </c:pt>
                <c:pt idx="11">
                  <c:v>10.938223459101367</c:v>
                </c:pt>
                <c:pt idx="12">
                  <c:v>10.898066396350597</c:v>
                </c:pt>
                <c:pt idx="13">
                  <c:v>11.133089359197964</c:v>
                </c:pt>
                <c:pt idx="14">
                  <c:v>11.188273207423377</c:v>
                </c:pt>
                <c:pt idx="15">
                  <c:v>11.253349385940728</c:v>
                </c:pt>
                <c:pt idx="16">
                  <c:v>10.961331525146743</c:v>
                </c:pt>
                <c:pt idx="17">
                  <c:v>10.700444103212066</c:v>
                </c:pt>
                <c:pt idx="18">
                  <c:v>10.668715566924128</c:v>
                </c:pt>
                <c:pt idx="19">
                  <c:v>10.513753082799118</c:v>
                </c:pt>
                <c:pt idx="20">
                  <c:v>10.499379001366368</c:v>
                </c:pt>
                <c:pt idx="21">
                  <c:v>10.676359519176328</c:v>
                </c:pt>
                <c:pt idx="22">
                  <c:v>10.778853144180983</c:v>
                </c:pt>
                <c:pt idx="23">
                  <c:v>10.676436333787651</c:v>
                </c:pt>
                <c:pt idx="24">
                  <c:v>11.001423848002339</c:v>
                </c:pt>
                <c:pt idx="25">
                  <c:v>11.619469732426113</c:v>
                </c:pt>
                <c:pt idx="26">
                  <c:v>11.715290780492529</c:v>
                </c:pt>
                <c:pt idx="27">
                  <c:v>11.961149972561495</c:v>
                </c:pt>
                <c:pt idx="28">
                  <c:v>12.393058379121973</c:v>
                </c:pt>
                <c:pt idx="29">
                  <c:v>12.344435250967587</c:v>
                </c:pt>
                <c:pt idx="30">
                  <c:v>12.399371367000793</c:v>
                </c:pt>
                <c:pt idx="31">
                  <c:v>12.348437927860795</c:v>
                </c:pt>
                <c:pt idx="32">
                  <c:v>12.253049670480067</c:v>
                </c:pt>
                <c:pt idx="33">
                  <c:v>12.34742959282222</c:v>
                </c:pt>
                <c:pt idx="34">
                  <c:v>12.135315663031353</c:v>
                </c:pt>
                <c:pt idx="35">
                  <c:v>11.876034101534437</c:v>
                </c:pt>
                <c:pt idx="36">
                  <c:v>11.993204654674368</c:v>
                </c:pt>
                <c:pt idx="37">
                  <c:v>11.68408875470646</c:v>
                </c:pt>
                <c:pt idx="38">
                  <c:v>11.39777842900264</c:v>
                </c:pt>
                <c:pt idx="39">
                  <c:v>11.39546300192305</c:v>
                </c:pt>
                <c:pt idx="40">
                  <c:v>11.407317457156568</c:v>
                </c:pt>
                <c:pt idx="41">
                  <c:v>11.736142902750345</c:v>
                </c:pt>
                <c:pt idx="42">
                  <c:v>11.870076259102715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F7-4019-8B0C-E9BA7075789B}"/>
            </c:ext>
          </c:extLst>
        </c:ser>
        <c:ser>
          <c:idx val="2"/>
          <c:order val="2"/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'EPI Data Library - Wages by per'!$T$3:$T$9</c:f>
              <c:numCache>
                <c:formatCode>General</c:formatCode>
                <c:ptCount val="7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</c:numCache>
            </c:numRef>
          </c:xVal>
          <c:yVal>
            <c:numRef>
              <c:f>'EPI Data Library - Wages by per'!$AC$3:$AC$9</c:f>
              <c:numCache>
                <c:formatCode>"$"#,##0.00_);[Red]\("$"#,##0.00\)</c:formatCode>
                <c:ptCount val="7"/>
                <c:pt idx="0">
                  <c:v>16.814624356335788</c:v>
                </c:pt>
                <c:pt idx="1">
                  <c:v>17.32598808703095</c:v>
                </c:pt>
                <c:pt idx="2">
                  <c:v>17.778208605211482</c:v>
                </c:pt>
                <c:pt idx="3">
                  <c:v>17.591553049903037</c:v>
                </c:pt>
                <c:pt idx="4">
                  <c:v>17.465119857922261</c:v>
                </c:pt>
                <c:pt idx="5">
                  <c:v>18.329717742951257</c:v>
                </c:pt>
                <c:pt idx="6">
                  <c:v>19.027589873146358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F7-4019-8B0C-E9BA7075789B}"/>
            </c:ext>
          </c:extLst>
        </c:ser>
        <c:ser>
          <c:idx val="3"/>
          <c:order val="3"/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'EPI Data Library - Wages by per'!$T$3:$T$9</c:f>
              <c:numCache>
                <c:formatCode>General</c:formatCode>
                <c:ptCount val="7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</c:numCache>
            </c:numRef>
          </c:xVal>
          <c:yVal>
            <c:numRef>
              <c:f>'EPI Data Library - Wages by per'!$AB$3:$AB$9</c:f>
              <c:numCache>
                <c:formatCode>"$"#,##0.00_);[Red]\("$"#,##0.00\)</c:formatCode>
                <c:ptCount val="7"/>
                <c:pt idx="0">
                  <c:v>10.998404367819436</c:v>
                </c:pt>
                <c:pt idx="1">
                  <c:v>11.332886124297266</c:v>
                </c:pt>
                <c:pt idx="2">
                  <c:v>11.62868245117151</c:v>
                </c:pt>
                <c:pt idx="3">
                  <c:v>11.506591512279462</c:v>
                </c:pt>
                <c:pt idx="4">
                  <c:v>11.423891872879265</c:v>
                </c:pt>
                <c:pt idx="5">
                  <c:v>11.989423219497024</c:v>
                </c:pt>
                <c:pt idx="6">
                  <c:v>12.445899660615087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3F7-4019-8B0C-E9BA70757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915464"/>
        <c:axId val="225915856"/>
      </c:scatterChart>
      <c:valAx>
        <c:axId val="225915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915856"/>
        <c:crosses val="autoZero"/>
        <c:crossBetween val="midCat"/>
        <c:majorUnit val="5"/>
      </c:valAx>
      <c:valAx>
        <c:axId val="22591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915464"/>
        <c:crosses val="autoZero"/>
        <c:crossBetween val="midCat"/>
        <c:majorUnit val="2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1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26162" cy="626503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0.50041</cdr:x>
      <cdr:y>0.02907</cdr:y>
    </cdr:from>
    <cdr:to>
      <cdr:x>0.50041</cdr:x>
      <cdr:y>0.93043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2B365B5C-78D1-4BEE-B071-CE2E8C27BC82}"/>
            </a:ext>
          </a:extLst>
        </cdr:cNvPr>
        <cdr:cNvCxnSpPr/>
      </cdr:nvCxnSpPr>
      <cdr:spPr>
        <a:xfrm xmlns:a="http://schemas.openxmlformats.org/drawingml/2006/main">
          <a:off x="4337459" y="182959"/>
          <a:ext cx="0" cy="567355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0.31611</cdr:x>
      <cdr:y>0.51805</cdr:y>
    </cdr:from>
    <cdr:to>
      <cdr:x>0.7926</cdr:x>
      <cdr:y>0.63907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B267A76-7CC7-46EC-9DDE-ACB12C6A4291}"/>
            </a:ext>
          </a:extLst>
        </cdr:cNvPr>
        <cdr:cNvSpPr txBox="1"/>
      </cdr:nvSpPr>
      <cdr:spPr>
        <a:xfrm xmlns:a="http://schemas.openxmlformats.org/drawingml/2006/main">
          <a:off x="2740525" y="3261895"/>
          <a:ext cx="4130843" cy="762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/>
            <a:t>20th Percentile of Male Hourly Compensation</a:t>
          </a:r>
        </a:p>
      </cdr:txBody>
    </cdr:sp>
  </cdr:relSizeAnchor>
  <cdr:relSizeAnchor xmlns:cdr="http://schemas.openxmlformats.org/drawingml/2006/chartDrawing">
    <cdr:from>
      <cdr:x>0.42606</cdr:x>
      <cdr:y>0.21932</cdr:y>
    </cdr:from>
    <cdr:to>
      <cdr:x>0.80185</cdr:x>
      <cdr:y>0.28875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D0787FD-BE9B-425F-A635-ADD3A4E8BC01}"/>
            </a:ext>
          </a:extLst>
        </cdr:cNvPr>
        <cdr:cNvSpPr txBox="1"/>
      </cdr:nvSpPr>
      <cdr:spPr>
        <a:xfrm xmlns:a="http://schemas.openxmlformats.org/drawingml/2006/main">
          <a:off x="3693696" y="1380958"/>
          <a:ext cx="3257884" cy="437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/>
            <a:t>Median Male Hourly Compensation</a:t>
          </a:r>
        </a:p>
      </cdr:txBody>
    </cdr:sp>
  </cdr:relSizeAnchor>
  <cdr:relSizeAnchor xmlns:cdr="http://schemas.openxmlformats.org/drawingml/2006/chartDrawing">
    <cdr:from>
      <cdr:x>0.27988</cdr:x>
      <cdr:y>0.03397</cdr:y>
    </cdr:from>
    <cdr:to>
      <cdr:x>0.27988</cdr:x>
      <cdr:y>0.93206</cdr:y>
    </cdr:to>
    <cdr:cxnSp macro="">
      <cdr:nvCxnSpPr>
        <cdr:cNvPr id="28" name="Straight Connector 27">
          <a:extLst xmlns:a="http://schemas.openxmlformats.org/drawingml/2006/main">
            <a:ext uri="{FF2B5EF4-FFF2-40B4-BE49-F238E27FC236}">
              <a16:creationId xmlns:a16="http://schemas.microsoft.com/office/drawing/2014/main" id="{8378514B-7317-405E-93D8-7171558C13CB}"/>
            </a:ext>
          </a:extLst>
        </cdr:cNvPr>
        <cdr:cNvCxnSpPr/>
      </cdr:nvCxnSpPr>
      <cdr:spPr>
        <a:xfrm xmlns:a="http://schemas.openxmlformats.org/drawingml/2006/main">
          <a:off x="2426368" y="213895"/>
          <a:ext cx="0" cy="5654842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w86984/Downloads/Part%20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Wrks"/>
      <sheetName val="DiscWrks (2)"/>
      <sheetName val="Chart5"/>
      <sheetName val="Chart6"/>
      <sheetName val="Chart10"/>
      <sheetName val="Sit NILF all LY"/>
      <sheetName val="Chart11"/>
      <sheetName val="Sit Pre94"/>
      <sheetName val="Chart7"/>
      <sheetName val="Sit post80"/>
      <sheetName val="Chart8"/>
      <sheetName val="Chart9"/>
      <sheetName val="Sit 8193 Disab"/>
      <sheetName val="Sit post93"/>
      <sheetName val="CEA2"/>
      <sheetName val="Chart1"/>
      <sheetName val="Chart6 (2)"/>
      <sheetName val="Chart3"/>
      <sheetName val="Chart4"/>
      <sheetName val="Data Follows"/>
      <sheetName val="LF status"/>
      <sheetName val="NILFLY"/>
      <sheetName val="Discour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>
        <row r="4">
          <cell r="D4">
            <v>8.1199999999999992</v>
          </cell>
          <cell r="J4">
            <v>6.5970000000000004</v>
          </cell>
          <cell r="P4">
            <v>6.1630000000000003</v>
          </cell>
          <cell r="Z4">
            <v>3.81</v>
          </cell>
        </row>
        <row r="5">
          <cell r="D5">
            <v>8.1</v>
          </cell>
          <cell r="J5">
            <v>6.2329999999999997</v>
          </cell>
          <cell r="P5">
            <v>6.3150000000000004</v>
          </cell>
          <cell r="Z5">
            <v>4.22</v>
          </cell>
        </row>
        <row r="6">
          <cell r="D6">
            <v>8.25</v>
          </cell>
          <cell r="J6">
            <v>6.7590000000000003</v>
          </cell>
          <cell r="P6">
            <v>6.5</v>
          </cell>
          <cell r="Z6">
            <v>4.74</v>
          </cell>
        </row>
        <row r="7">
          <cell r="D7">
            <v>8.06</v>
          </cell>
          <cell r="J7">
            <v>6.3460000000000001</v>
          </cell>
          <cell r="P7">
            <v>6.64</v>
          </cell>
          <cell r="Z7">
            <v>4.96</v>
          </cell>
        </row>
        <row r="8">
          <cell r="D8">
            <v>7.88</v>
          </cell>
          <cell r="J8">
            <v>6.5679999999999996</v>
          </cell>
          <cell r="P8">
            <v>6.7329999999999997</v>
          </cell>
          <cell r="Z8">
            <v>5.12</v>
          </cell>
        </row>
        <row r="9">
          <cell r="D9">
            <v>8.4499999999999993</v>
          </cell>
          <cell r="J9">
            <v>6.4740000000000002</v>
          </cell>
          <cell r="P9">
            <v>6.8140000000000001</v>
          </cell>
          <cell r="Z9">
            <v>5.35</v>
          </cell>
        </row>
        <row r="10">
          <cell r="D10">
            <v>8.2899999999999991</v>
          </cell>
          <cell r="J10">
            <v>6.9279999999999999</v>
          </cell>
          <cell r="P10">
            <v>6.7510000000000003</v>
          </cell>
          <cell r="Z10">
            <v>5.58</v>
          </cell>
        </row>
        <row r="11">
          <cell r="D11">
            <v>8.39</v>
          </cell>
          <cell r="J11">
            <v>7.125</v>
          </cell>
          <cell r="P11">
            <v>6.9749999999999996</v>
          </cell>
          <cell r="Z11">
            <v>5.91</v>
          </cell>
        </row>
        <row r="12">
          <cell r="D12">
            <v>8.66</v>
          </cell>
          <cell r="J12">
            <v>6.835</v>
          </cell>
          <cell r="P12">
            <v>6.86</v>
          </cell>
          <cell r="T12">
            <v>4.4059999999999997</v>
          </cell>
          <cell r="Z12">
            <v>5.88</v>
          </cell>
        </row>
        <row r="13">
          <cell r="D13">
            <v>9.23</v>
          </cell>
          <cell r="J13">
            <v>7.2629999999999999</v>
          </cell>
          <cell r="P13">
            <v>7.01</v>
          </cell>
          <cell r="T13">
            <v>4.3230000000000004</v>
          </cell>
          <cell r="Z13">
            <v>5.75</v>
          </cell>
        </row>
        <row r="14">
          <cell r="D14">
            <v>9.7200000000000006</v>
          </cell>
          <cell r="J14">
            <v>8.1929999999999996</v>
          </cell>
          <cell r="P14">
            <v>7.1870000000000003</v>
          </cell>
          <cell r="Z14">
            <v>5.8</v>
          </cell>
        </row>
        <row r="15">
          <cell r="D15">
            <v>9.75</v>
          </cell>
          <cell r="J15">
            <v>7.75</v>
          </cell>
          <cell r="P15">
            <v>7.3849999999999998</v>
          </cell>
          <cell r="Z15">
            <v>5.82</v>
          </cell>
        </row>
        <row r="16">
          <cell r="D16">
            <v>9.33</v>
          </cell>
          <cell r="J16">
            <v>8.0709999999999997</v>
          </cell>
          <cell r="P16">
            <v>7.8929999999999998</v>
          </cell>
          <cell r="Z16">
            <v>5.49</v>
          </cell>
        </row>
        <row r="17">
          <cell r="D17">
            <v>9.35</v>
          </cell>
          <cell r="P17">
            <v>8.1199999999999992</v>
          </cell>
          <cell r="Z17">
            <v>5.72</v>
          </cell>
        </row>
        <row r="18">
          <cell r="D18">
            <v>9.52</v>
          </cell>
          <cell r="P18">
            <v>8.1</v>
          </cell>
          <cell r="Z18">
            <v>6.08</v>
          </cell>
        </row>
        <row r="19">
          <cell r="D19">
            <v>10.3</v>
          </cell>
          <cell r="P19">
            <v>8.25</v>
          </cell>
          <cell r="Z19">
            <v>6.06</v>
          </cell>
        </row>
        <row r="20">
          <cell r="D20">
            <v>10.45</v>
          </cell>
          <cell r="P20">
            <v>8.06</v>
          </cell>
          <cell r="Z20">
            <v>6.11</v>
          </cell>
        </row>
        <row r="21">
          <cell r="D21">
            <v>11.38</v>
          </cell>
          <cell r="P21">
            <v>7.88</v>
          </cell>
          <cell r="Z21">
            <v>6.36</v>
          </cell>
        </row>
        <row r="22">
          <cell r="D22">
            <v>11.27</v>
          </cell>
          <cell r="P22">
            <v>8.4499999999999993</v>
          </cell>
          <cell r="Z22">
            <v>6.23</v>
          </cell>
        </row>
        <row r="23">
          <cell r="D23">
            <v>11.56</v>
          </cell>
          <cell r="P23">
            <v>8.2899999999999991</v>
          </cell>
          <cell r="Z23">
            <v>6.36</v>
          </cell>
        </row>
        <row r="24">
          <cell r="D24">
            <v>11.87</v>
          </cell>
          <cell r="P24">
            <v>8.39</v>
          </cell>
          <cell r="Z24">
            <v>6.48</v>
          </cell>
        </row>
        <row r="25">
          <cell r="P25">
            <v>8.66</v>
          </cell>
        </row>
        <row r="26">
          <cell r="P26">
            <v>9.23</v>
          </cell>
          <cell r="Z26">
            <v>6.89</v>
          </cell>
        </row>
        <row r="27">
          <cell r="P27">
            <v>9.7200000000000006</v>
          </cell>
        </row>
        <row r="28">
          <cell r="P28">
            <v>9.75</v>
          </cell>
          <cell r="Z28">
            <v>7.27</v>
          </cell>
        </row>
        <row r="29">
          <cell r="P29">
            <v>9.33</v>
          </cell>
        </row>
        <row r="30">
          <cell r="P30">
            <v>9.35</v>
          </cell>
          <cell r="T30">
            <v>6.8419999999999996</v>
          </cell>
        </row>
        <row r="31">
          <cell r="P31">
            <v>9.52</v>
          </cell>
          <cell r="T31">
            <v>7.016</v>
          </cell>
        </row>
        <row r="32">
          <cell r="P32">
            <v>10.3</v>
          </cell>
        </row>
        <row r="33">
          <cell r="P33">
            <v>10.45</v>
          </cell>
        </row>
        <row r="34">
          <cell r="P34">
            <v>11.38</v>
          </cell>
        </row>
        <row r="35">
          <cell r="P35">
            <v>11.27</v>
          </cell>
        </row>
        <row r="36">
          <cell r="P36">
            <v>11.56</v>
          </cell>
        </row>
        <row r="37">
          <cell r="P37">
            <v>11.87</v>
          </cell>
        </row>
      </sheetData>
      <sheetData sheetId="21">
        <row r="12">
          <cell r="J12">
            <v>3.2829106000000001</v>
          </cell>
        </row>
        <row r="13">
          <cell r="J13">
            <v>3.0784083</v>
          </cell>
        </row>
        <row r="30">
          <cell r="J30">
            <v>4.4219846</v>
          </cell>
        </row>
        <row r="31">
          <cell r="J31">
            <v>4.4586679999999994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topLeftCell="T1" workbookViewId="0">
      <selection activeCell="AC8" sqref="AC8"/>
    </sheetView>
  </sheetViews>
  <sheetFormatPr defaultRowHeight="15" x14ac:dyDescent="0.25"/>
  <cols>
    <col min="1" max="1" width="9.28515625" customWidth="1"/>
  </cols>
  <sheetData>
    <row r="1" spans="1:29" x14ac:dyDescent="0.25">
      <c r="B1" t="s">
        <v>0</v>
      </c>
      <c r="D1" t="s">
        <v>1</v>
      </c>
      <c r="F1" t="s">
        <v>2</v>
      </c>
      <c r="G1" t="s">
        <v>3</v>
      </c>
      <c r="H1" t="s">
        <v>4</v>
      </c>
      <c r="I1" t="s">
        <v>5</v>
      </c>
      <c r="U1" t="s">
        <v>6</v>
      </c>
    </row>
    <row r="2" spans="1:29" x14ac:dyDescent="0.25">
      <c r="B2" t="s">
        <v>7</v>
      </c>
      <c r="C2" t="s">
        <v>8</v>
      </c>
      <c r="E2" t="s">
        <v>9</v>
      </c>
      <c r="M2" t="s">
        <v>10</v>
      </c>
      <c r="U2" t="s">
        <v>11</v>
      </c>
      <c r="V2" t="s">
        <v>12</v>
      </c>
    </row>
    <row r="3" spans="1:29" x14ac:dyDescent="0.25">
      <c r="A3">
        <v>1967</v>
      </c>
      <c r="E3">
        <v>19.625</v>
      </c>
      <c r="G3">
        <v>1.1256410256410256</v>
      </c>
      <c r="I3">
        <v>1.0419580419580419</v>
      </c>
      <c r="T3">
        <v>1967</v>
      </c>
      <c r="U3">
        <v>6020</v>
      </c>
      <c r="V3" s="1">
        <f>U3*$E$51/E3</f>
        <v>33599.11541401274</v>
      </c>
      <c r="W3" s="1">
        <f>V3*G3</f>
        <v>37820.542735260497</v>
      </c>
      <c r="X3" s="1">
        <f>V3*I3</f>
        <v>35008.868508306979</v>
      </c>
      <c r="Z3" s="1">
        <f>X3-13000</f>
        <v>22008.868508306979</v>
      </c>
      <c r="AB3" s="2">
        <f t="shared" ref="AB3:AB6" si="0">AB4*X3/X4</f>
        <v>10.998404367819436</v>
      </c>
      <c r="AC3" s="2">
        <f t="shared" ref="AC3:AC6" si="1">AC4*X3/X4</f>
        <v>16.814624356335788</v>
      </c>
    </row>
    <row r="4" spans="1:29" x14ac:dyDescent="0.25">
      <c r="A4">
        <v>1968</v>
      </c>
      <c r="E4">
        <v>20.388999999999999</v>
      </c>
      <c r="G4">
        <v>1.1273305084745764</v>
      </c>
      <c r="I4">
        <v>1.0423728813559323</v>
      </c>
      <c r="T4">
        <v>1968</v>
      </c>
      <c r="U4">
        <v>6442</v>
      </c>
      <c r="V4" s="1">
        <f t="shared" ref="V4:V15" si="2">U4*$E$51/E4</f>
        <v>34607.148168129876</v>
      </c>
      <c r="W4" s="1">
        <f t="shared" ref="W4:W15" si="3">V4*G4</f>
        <v>39013.693941232857</v>
      </c>
      <c r="X4" s="1">
        <f t="shared" ref="X4:X15" si="4">V4*I4</f>
        <v>36073.552751525211</v>
      </c>
      <c r="Z4" s="1">
        <f t="shared" ref="Z4:Z15" si="5">X4-13000</f>
        <v>23073.552751525211</v>
      </c>
      <c r="AB4" s="2">
        <f t="shared" si="0"/>
        <v>11.332886124297266</v>
      </c>
      <c r="AC4" s="2">
        <f t="shared" si="1"/>
        <v>17.32598808703095</v>
      </c>
    </row>
    <row r="5" spans="1:29" x14ac:dyDescent="0.25">
      <c r="A5">
        <v>1969</v>
      </c>
      <c r="E5">
        <v>21.312999999999999</v>
      </c>
      <c r="G5">
        <v>1.1306193324329541</v>
      </c>
      <c r="I5">
        <v>1.0439899672004629</v>
      </c>
      <c r="T5">
        <v>1969</v>
      </c>
      <c r="U5">
        <v>6899</v>
      </c>
      <c r="V5" s="1">
        <f t="shared" si="2"/>
        <v>35455.415380284328</v>
      </c>
      <c r="W5" s="1">
        <f t="shared" si="3"/>
        <v>40086.578068390161</v>
      </c>
      <c r="X5" s="1">
        <f t="shared" si="4"/>
        <v>37015.097939941821</v>
      </c>
      <c r="Z5" s="1">
        <f t="shared" si="5"/>
        <v>24015.097939941821</v>
      </c>
      <c r="AB5" s="2">
        <f t="shared" si="0"/>
        <v>11.62868245117151</v>
      </c>
      <c r="AC5" s="2">
        <f t="shared" si="1"/>
        <v>17.778208605211482</v>
      </c>
    </row>
    <row r="6" spans="1:29" x14ac:dyDescent="0.25">
      <c r="A6">
        <v>1970</v>
      </c>
      <c r="E6">
        <v>22.311</v>
      </c>
      <c r="G6">
        <v>1.133248730964467</v>
      </c>
      <c r="I6">
        <v>1.0431472081218274</v>
      </c>
      <c r="T6">
        <v>1970</v>
      </c>
      <c r="U6">
        <v>7152</v>
      </c>
      <c r="V6" s="1">
        <f t="shared" si="2"/>
        <v>35111.508403926309</v>
      </c>
      <c r="W6" s="1">
        <f t="shared" si="3"/>
        <v>39790.072340997707</v>
      </c>
      <c r="X6" s="1">
        <f t="shared" si="4"/>
        <v>36626.471964501812</v>
      </c>
      <c r="Z6" s="1">
        <f t="shared" si="5"/>
        <v>23626.471964501812</v>
      </c>
      <c r="AB6" s="2">
        <f t="shared" si="0"/>
        <v>11.506591512279462</v>
      </c>
      <c r="AC6" s="2">
        <f t="shared" si="1"/>
        <v>17.591553049903037</v>
      </c>
    </row>
    <row r="7" spans="1:29" x14ac:dyDescent="0.25">
      <c r="A7">
        <v>1971</v>
      </c>
      <c r="E7">
        <v>23.259</v>
      </c>
      <c r="G7">
        <v>1.1411462788708298</v>
      </c>
      <c r="I7">
        <v>1.0451668092386655</v>
      </c>
      <c r="T7">
        <v>1971</v>
      </c>
      <c r="U7">
        <v>7388</v>
      </c>
      <c r="V7" s="1">
        <f t="shared" si="2"/>
        <v>34791.797411754589</v>
      </c>
      <c r="W7" s="1">
        <f t="shared" si="3"/>
        <v>39702.530151651517</v>
      </c>
      <c r="X7" s="1">
        <f t="shared" si="4"/>
        <v>36363.231888521601</v>
      </c>
      <c r="Z7" s="1">
        <f t="shared" si="5"/>
        <v>23363.231888521601</v>
      </c>
      <c r="AB7" s="2">
        <f>AB8*X7/X8</f>
        <v>11.423891872879265</v>
      </c>
      <c r="AC7" s="2">
        <f>AC8*X7/X8</f>
        <v>17.465119857922261</v>
      </c>
    </row>
    <row r="8" spans="1:29" x14ac:dyDescent="0.25">
      <c r="A8">
        <v>1972</v>
      </c>
      <c r="E8">
        <v>24.055</v>
      </c>
      <c r="G8">
        <v>1.1484032561051973</v>
      </c>
      <c r="I8">
        <v>1.0488415779586726</v>
      </c>
      <c r="T8">
        <v>1972</v>
      </c>
      <c r="U8">
        <v>7991</v>
      </c>
      <c r="V8" s="1">
        <f t="shared" si="2"/>
        <v>36386.207108709204</v>
      </c>
      <c r="W8" s="1">
        <f t="shared" si="3"/>
        <v>41786.038720959725</v>
      </c>
      <c r="X8" s="1">
        <f t="shared" si="4"/>
        <v>38163.366879829635</v>
      </c>
      <c r="Z8" s="1">
        <f t="shared" si="5"/>
        <v>25163.366879829635</v>
      </c>
      <c r="AB8" s="2">
        <f>J9*X8/X9</f>
        <v>11.989423219497024</v>
      </c>
      <c r="AC8" s="2">
        <f>Q9*X8/X9</f>
        <v>18.329717742951257</v>
      </c>
    </row>
    <row r="9" spans="1:29" x14ac:dyDescent="0.25">
      <c r="A9">
        <v>1973</v>
      </c>
      <c r="B9" s="2">
        <v>13.01</v>
      </c>
      <c r="C9" s="3">
        <v>73</v>
      </c>
      <c r="D9" s="2">
        <f>B9*C9/$C$51</f>
        <v>2.7275416427340611</v>
      </c>
      <c r="E9">
        <v>25.352</v>
      </c>
      <c r="F9" s="2">
        <f>D9*$E$51/E9</f>
        <v>11.784202083147173</v>
      </c>
      <c r="G9">
        <v>1.1498306997742664</v>
      </c>
      <c r="H9" s="2">
        <f>F9*G9</f>
        <v>13.549837327546483</v>
      </c>
      <c r="I9">
        <v>1.0561512415349887</v>
      </c>
      <c r="J9" s="2">
        <f>F9*I9</f>
        <v>12.445899660615087</v>
      </c>
      <c r="L9">
        <v>1973</v>
      </c>
      <c r="M9" s="2">
        <v>19.89</v>
      </c>
      <c r="N9" s="2">
        <f>M9*C9/$C$51</f>
        <v>4.1699310740953477</v>
      </c>
      <c r="O9" s="2">
        <f>N9*$E$51/E9</f>
        <v>18.015970748178116</v>
      </c>
      <c r="P9" s="2">
        <f>O9*G9</f>
        <v>20.715316252490357</v>
      </c>
      <c r="Q9" s="2">
        <f>O9*I9</f>
        <v>19.027589873146358</v>
      </c>
      <c r="T9">
        <v>1973</v>
      </c>
      <c r="U9">
        <v>8682</v>
      </c>
      <c r="V9" s="1">
        <f t="shared" si="2"/>
        <v>37510.130325023667</v>
      </c>
      <c r="W9" s="1">
        <f t="shared" si="3"/>
        <v>43130.299400245895</v>
      </c>
      <c r="X9" s="1">
        <f t="shared" si="4"/>
        <v>39616.370712912976</v>
      </c>
      <c r="Z9" s="1">
        <f t="shared" si="5"/>
        <v>26616.370712912976</v>
      </c>
      <c r="AB9" s="2">
        <f>J9</f>
        <v>12.445899660615087</v>
      </c>
      <c r="AC9" s="2">
        <f>Q9</f>
        <v>19.027589873146358</v>
      </c>
    </row>
    <row r="10" spans="1:29" x14ac:dyDescent="0.25">
      <c r="A10">
        <v>1974</v>
      </c>
      <c r="B10" s="2">
        <v>12.92</v>
      </c>
      <c r="C10" s="3">
        <v>80.3</v>
      </c>
      <c r="D10" s="2">
        <f t="shared" ref="D10:D51" si="6">B10*C10/$C$51</f>
        <v>2.9795404939689831</v>
      </c>
      <c r="E10">
        <v>27.992000000000001</v>
      </c>
      <c r="F10" s="2">
        <f t="shared" ref="F10:F51" si="7">D10*$E$51/E10</f>
        <v>11.658867868870058</v>
      </c>
      <c r="G10">
        <v>1.1527903664379127</v>
      </c>
      <c r="H10" s="2">
        <f t="shared" ref="H10:H51" si="8">F10*G10</f>
        <v>13.440230562805919</v>
      </c>
      <c r="I10">
        <v>1.0578790625404637</v>
      </c>
      <c r="J10" s="2">
        <f t="shared" ref="J10:J51" si="9">F10*I10</f>
        <v>12.333672211403391</v>
      </c>
      <c r="L10">
        <v>1974</v>
      </c>
      <c r="M10">
        <v>19.63</v>
      </c>
      <c r="N10" s="2">
        <f t="shared" ref="N10:N51" si="10">M10*C10/$C$51</f>
        <v>4.5269643882825958</v>
      </c>
      <c r="O10" s="2">
        <f t="shared" ref="O10:O51" si="11">N10*$E$51/E10</f>
        <v>17.713899091789411</v>
      </c>
      <c r="P10" s="2">
        <f t="shared" ref="P10:P51" si="12">O10*G10</f>
        <v>20.420412225068123</v>
      </c>
      <c r="Q10" s="2">
        <f t="shared" ref="Q10:Q51" si="13">O10*I10</f>
        <v>18.739162965158553</v>
      </c>
      <c r="T10">
        <v>1974</v>
      </c>
      <c r="U10">
        <v>9121</v>
      </c>
      <c r="V10" s="1">
        <f t="shared" si="2"/>
        <v>35690.246213203769</v>
      </c>
      <c r="W10" s="1">
        <f t="shared" si="3"/>
        <v>41143.372010378494</v>
      </c>
      <c r="X10" s="1">
        <f t="shared" si="4"/>
        <v>37755.964205862336</v>
      </c>
      <c r="Z10" s="1">
        <f t="shared" si="5"/>
        <v>24755.964205862336</v>
      </c>
      <c r="AA10" s="1"/>
    </row>
    <row r="11" spans="1:29" x14ac:dyDescent="0.25">
      <c r="A11">
        <v>1975</v>
      </c>
      <c r="B11" s="2">
        <v>12.47</v>
      </c>
      <c r="C11" s="3">
        <v>86.9</v>
      </c>
      <c r="D11" s="2">
        <f t="shared" si="6"/>
        <v>3.1121280873061461</v>
      </c>
      <c r="E11">
        <v>30.33</v>
      </c>
      <c r="F11" s="2">
        <f t="shared" si="7"/>
        <v>11.238958577606883</v>
      </c>
      <c r="G11">
        <v>1.1661757486499755</v>
      </c>
      <c r="H11" s="2">
        <f t="shared" si="8"/>
        <v>13.106600933286771</v>
      </c>
      <c r="I11">
        <v>1.0573146784486991</v>
      </c>
      <c r="J11" s="2">
        <f t="shared" si="9"/>
        <v>11.883115874580671</v>
      </c>
      <c r="L11">
        <v>1975</v>
      </c>
      <c r="M11">
        <v>19.760000000000002</v>
      </c>
      <c r="N11" s="2">
        <f t="shared" si="10"/>
        <v>4.9314876507754173</v>
      </c>
      <c r="O11" s="2">
        <f t="shared" si="11"/>
        <v>17.809288010706659</v>
      </c>
      <c r="P11" s="2">
        <f t="shared" si="12"/>
        <v>20.768759778808871</v>
      </c>
      <c r="Q11" s="2">
        <f t="shared" si="13"/>
        <v>18.830021626440583</v>
      </c>
      <c r="T11">
        <v>1975</v>
      </c>
      <c r="U11">
        <v>9674</v>
      </c>
      <c r="V11" s="1">
        <f t="shared" si="2"/>
        <v>34936.121595779754</v>
      </c>
      <c r="W11" s="1">
        <f t="shared" si="3"/>
        <v>40741.657756885033</v>
      </c>
      <c r="X11" s="1">
        <f t="shared" si="4"/>
        <v>36938.474171286522</v>
      </c>
      <c r="Z11" s="1">
        <f t="shared" si="5"/>
        <v>23938.474171286522</v>
      </c>
    </row>
    <row r="12" spans="1:29" x14ac:dyDescent="0.25">
      <c r="A12">
        <v>1976</v>
      </c>
      <c r="B12" s="2">
        <v>12.58</v>
      </c>
      <c r="C12" s="3">
        <v>91.9</v>
      </c>
      <c r="D12" s="2">
        <f t="shared" si="6"/>
        <v>3.3202240091901212</v>
      </c>
      <c r="E12">
        <v>31.992999999999999</v>
      </c>
      <c r="F12" s="2">
        <f t="shared" si="7"/>
        <v>11.367198330091343</v>
      </c>
      <c r="G12">
        <v>1.1683894631543847</v>
      </c>
      <c r="H12" s="2">
        <f t="shared" si="8"/>
        <v>13.281314754464843</v>
      </c>
      <c r="I12">
        <v>1.0604645993108814</v>
      </c>
      <c r="J12" s="2">
        <f t="shared" si="9"/>
        <v>12.054511422407636</v>
      </c>
      <c r="L12">
        <v>1976</v>
      </c>
      <c r="M12">
        <v>19.41</v>
      </c>
      <c r="N12" s="2">
        <f t="shared" si="10"/>
        <v>5.1228575531303857</v>
      </c>
      <c r="O12" s="2">
        <f t="shared" si="11"/>
        <v>17.538737646031237</v>
      </c>
      <c r="P12" s="2">
        <f t="shared" si="12"/>
        <v>20.492076262652034</v>
      </c>
      <c r="Q12" s="2">
        <f t="shared" si="13"/>
        <v>18.599210390217188</v>
      </c>
      <c r="T12">
        <v>1976</v>
      </c>
      <c r="U12">
        <v>10301</v>
      </c>
      <c r="V12" s="1">
        <f t="shared" si="2"/>
        <v>35266.749976557374</v>
      </c>
      <c r="W12" s="1">
        <f t="shared" si="3"/>
        <v>41205.299072309783</v>
      </c>
      <c r="X12" s="1">
        <f t="shared" si="4"/>
        <v>37399.13988288695</v>
      </c>
      <c r="Z12" s="1">
        <f t="shared" si="5"/>
        <v>24399.13988288695</v>
      </c>
    </row>
    <row r="13" spans="1:29" x14ac:dyDescent="0.25">
      <c r="A13">
        <v>1977</v>
      </c>
      <c r="B13" s="2">
        <v>12.41</v>
      </c>
      <c r="C13" s="3">
        <v>97.7</v>
      </c>
      <c r="D13" s="2">
        <f t="shared" si="6"/>
        <v>3.482070649052269</v>
      </c>
      <c r="E13">
        <v>34.076000000000001</v>
      </c>
      <c r="F13" s="2">
        <f t="shared" si="7"/>
        <v>11.192574314238559</v>
      </c>
      <c r="G13">
        <v>1.1758197545765439</v>
      </c>
      <c r="H13" s="2">
        <f t="shared" si="8"/>
        <v>13.160449983247711</v>
      </c>
      <c r="I13">
        <v>1.0614564473948902</v>
      </c>
      <c r="J13" s="2">
        <f t="shared" si="9"/>
        <v>11.880430168794961</v>
      </c>
      <c r="L13">
        <v>1977</v>
      </c>
      <c r="M13">
        <v>19.84</v>
      </c>
      <c r="N13" s="2">
        <f t="shared" si="10"/>
        <v>5.5668236645605971</v>
      </c>
      <c r="O13" s="2">
        <f t="shared" si="11"/>
        <v>17.893688508822962</v>
      </c>
      <c r="P13" s="2">
        <f t="shared" si="12"/>
        <v>21.039752430913339</v>
      </c>
      <c r="Q13" s="2">
        <f t="shared" si="13"/>
        <v>18.993371035365993</v>
      </c>
      <c r="T13">
        <v>1977</v>
      </c>
      <c r="U13">
        <v>11037</v>
      </c>
      <c r="V13" s="1">
        <f t="shared" si="2"/>
        <v>35476.719215870406</v>
      </c>
      <c r="W13" s="1">
        <f t="shared" si="3"/>
        <v>41714.2272815857</v>
      </c>
      <c r="X13" s="1">
        <f t="shared" si="4"/>
        <v>37656.992344103834</v>
      </c>
      <c r="Z13" s="1">
        <f t="shared" si="5"/>
        <v>24656.992344103834</v>
      </c>
    </row>
    <row r="14" spans="1:29" x14ac:dyDescent="0.25">
      <c r="A14">
        <v>1978</v>
      </c>
      <c r="B14" s="2">
        <v>12.6</v>
      </c>
      <c r="C14" s="3">
        <v>104.4</v>
      </c>
      <c r="D14" s="2">
        <f t="shared" si="6"/>
        <v>3.7778288340034467</v>
      </c>
      <c r="E14">
        <v>36.463000000000001</v>
      </c>
      <c r="F14" s="2">
        <f t="shared" si="7"/>
        <v>11.348302329651029</v>
      </c>
      <c r="G14">
        <v>1.178118864893807</v>
      </c>
      <c r="H14" s="2">
        <f t="shared" si="8"/>
        <v>13.369649059080215</v>
      </c>
      <c r="I14">
        <v>1.0638051044083527</v>
      </c>
      <c r="J14" s="2">
        <f t="shared" si="9"/>
        <v>12.072381944651966</v>
      </c>
      <c r="L14">
        <v>1978</v>
      </c>
      <c r="M14">
        <v>20.04</v>
      </c>
      <c r="N14" s="2">
        <f t="shared" si="10"/>
        <v>6.0085468121769097</v>
      </c>
      <c r="O14" s="2">
        <f t="shared" si="11"/>
        <v>18.049204657635446</v>
      </c>
      <c r="P14" s="2">
        <f t="shared" si="12"/>
        <v>21.264108503489485</v>
      </c>
      <c r="Q14" s="2">
        <f t="shared" si="13"/>
        <v>19.200836045303603</v>
      </c>
      <c r="T14">
        <v>1978</v>
      </c>
      <c r="U14">
        <v>12133</v>
      </c>
      <c r="V14" s="1">
        <f t="shared" si="2"/>
        <v>36446.583001947183</v>
      </c>
      <c r="W14" s="1">
        <f t="shared" si="3"/>
        <v>42938.406995511934</v>
      </c>
      <c r="X14" s="1">
        <f t="shared" si="4"/>
        <v>38772.061035714119</v>
      </c>
      <c r="Z14" s="1">
        <f t="shared" si="5"/>
        <v>25772.061035714119</v>
      </c>
    </row>
    <row r="15" spans="1:29" x14ac:dyDescent="0.25">
      <c r="A15">
        <v>1979</v>
      </c>
      <c r="B15" s="2">
        <v>12.62</v>
      </c>
      <c r="C15" s="3">
        <v>114.3</v>
      </c>
      <c r="D15" s="2">
        <f t="shared" si="6"/>
        <v>4.1426364158529578</v>
      </c>
      <c r="E15">
        <v>39.695999999999998</v>
      </c>
      <c r="F15" s="2">
        <f t="shared" si="7"/>
        <v>11.430654269982018</v>
      </c>
      <c r="G15">
        <v>1.181680363839464</v>
      </c>
      <c r="H15" s="2">
        <f t="shared" si="8"/>
        <v>13.507379696675473</v>
      </c>
      <c r="I15">
        <v>1.0659060081385143</v>
      </c>
      <c r="J15" s="2">
        <f t="shared" si="9"/>
        <v>12.184003063327996</v>
      </c>
      <c r="L15">
        <v>1979</v>
      </c>
      <c r="M15">
        <v>20.3</v>
      </c>
      <c r="N15" s="2">
        <f t="shared" si="10"/>
        <v>6.6636703044227454</v>
      </c>
      <c r="O15" s="2">
        <f t="shared" si="11"/>
        <v>18.386868595929872</v>
      </c>
      <c r="P15" s="2">
        <f t="shared" si="12"/>
        <v>21.727401572306825</v>
      </c>
      <c r="Q15" s="2">
        <f t="shared" si="13"/>
        <v>19.598673707255021</v>
      </c>
      <c r="T15">
        <v>1979</v>
      </c>
      <c r="U15">
        <v>12948</v>
      </c>
      <c r="V15" s="1">
        <f t="shared" si="2"/>
        <v>35727.033857315597</v>
      </c>
      <c r="W15" s="1">
        <f t="shared" si="3"/>
        <v>42217.93436741754</v>
      </c>
      <c r="X15" s="1">
        <f t="shared" si="4"/>
        <v>38081.660041480813</v>
      </c>
      <c r="Z15" s="1">
        <f t="shared" si="5"/>
        <v>25081.660041480813</v>
      </c>
    </row>
    <row r="16" spans="1:29" x14ac:dyDescent="0.25">
      <c r="A16">
        <v>1980</v>
      </c>
      <c r="B16" s="2">
        <v>12.41</v>
      </c>
      <c r="C16" s="3">
        <v>127.1</v>
      </c>
      <c r="D16" s="2">
        <f t="shared" si="6"/>
        <v>4.5298994830557149</v>
      </c>
      <c r="E16">
        <v>43.959000000000003</v>
      </c>
      <c r="F16" s="2">
        <f t="shared" si="7"/>
        <v>11.287084560114163</v>
      </c>
      <c r="G16">
        <v>1.1840687345274501</v>
      </c>
      <c r="H16" s="2">
        <f t="shared" si="8"/>
        <v>13.364683931598698</v>
      </c>
      <c r="I16">
        <v>1.064729867482161</v>
      </c>
      <c r="J16" s="2">
        <f t="shared" si="9"/>
        <v>12.017696047950299</v>
      </c>
      <c r="L16">
        <v>1980</v>
      </c>
      <c r="M16">
        <v>19.98</v>
      </c>
      <c r="N16" s="2">
        <f t="shared" si="10"/>
        <v>7.2931016657093632</v>
      </c>
      <c r="O16" s="2">
        <f t="shared" si="11"/>
        <v>18.172115190256328</v>
      </c>
      <c r="P16" s="2">
        <f t="shared" si="12"/>
        <v>21.517033437013865</v>
      </c>
      <c r="Q16" s="2">
        <f t="shared" si="13"/>
        <v>19.348393798392184</v>
      </c>
    </row>
    <row r="17" spans="1:17" x14ac:dyDescent="0.25">
      <c r="A17">
        <v>1981</v>
      </c>
      <c r="B17" s="2">
        <v>12.23</v>
      </c>
      <c r="C17" s="3">
        <v>139.19999999999999</v>
      </c>
      <c r="D17" s="2">
        <f t="shared" si="6"/>
        <v>4.8891901206203334</v>
      </c>
      <c r="E17">
        <v>47.831000000000003</v>
      </c>
      <c r="F17" s="2">
        <f t="shared" si="7"/>
        <v>11.196144180380639</v>
      </c>
      <c r="G17">
        <v>1.1878390895858144</v>
      </c>
      <c r="H17" s="2">
        <f t="shared" si="8"/>
        <v>13.299217710094853</v>
      </c>
      <c r="I17">
        <v>1.068545719200741</v>
      </c>
      <c r="J17" s="2">
        <f t="shared" si="9"/>
        <v>11.963591935500022</v>
      </c>
      <c r="L17">
        <v>1981</v>
      </c>
      <c r="M17">
        <v>19.52</v>
      </c>
      <c r="N17" s="2">
        <f t="shared" si="10"/>
        <v>7.8035152211372774</v>
      </c>
      <c r="O17" s="2">
        <f t="shared" si="11"/>
        <v>17.869888340231402</v>
      </c>
      <c r="P17" s="2">
        <f t="shared" si="12"/>
        <v>21.226551897060627</v>
      </c>
      <c r="Q17" s="2">
        <f t="shared" si="13"/>
        <v>19.0947926885495</v>
      </c>
    </row>
    <row r="18" spans="1:17" x14ac:dyDescent="0.25">
      <c r="A18">
        <v>1982</v>
      </c>
      <c r="B18" s="2">
        <v>11.71</v>
      </c>
      <c r="C18" s="3">
        <v>147.6</v>
      </c>
      <c r="D18" s="2">
        <f t="shared" si="6"/>
        <v>4.9638024124066629</v>
      </c>
      <c r="E18">
        <v>50.48</v>
      </c>
      <c r="F18" s="2">
        <f t="shared" si="7"/>
        <v>10.770507247141969</v>
      </c>
      <c r="G18">
        <v>1.193259842519685</v>
      </c>
      <c r="H18" s="2">
        <f t="shared" si="8"/>
        <v>12.852013781581752</v>
      </c>
      <c r="I18">
        <v>1.0691653543307087</v>
      </c>
      <c r="J18" s="2">
        <f t="shared" si="9"/>
        <v>11.515453197212009</v>
      </c>
      <c r="L18">
        <v>1982</v>
      </c>
      <c r="M18">
        <v>19.3</v>
      </c>
      <c r="N18" s="2">
        <f t="shared" si="10"/>
        <v>8.1811602527283167</v>
      </c>
      <c r="O18" s="2">
        <f t="shared" si="11"/>
        <v>17.751561901779674</v>
      </c>
      <c r="P18" s="2">
        <f t="shared" si="12"/>
        <v>21.182225959396053</v>
      </c>
      <c r="Q18" s="2">
        <f t="shared" si="13"/>
        <v>18.979354970639776</v>
      </c>
    </row>
    <row r="19" spans="1:17" x14ac:dyDescent="0.25">
      <c r="A19">
        <v>1983</v>
      </c>
      <c r="B19" s="2">
        <v>11.27</v>
      </c>
      <c r="C19" s="3">
        <v>153.80000000000001</v>
      </c>
      <c r="D19" s="2">
        <f t="shared" si="6"/>
        <v>4.9779609419873641</v>
      </c>
      <c r="E19">
        <v>52.652999999999999</v>
      </c>
      <c r="F19" s="2">
        <f t="shared" si="7"/>
        <v>10.355459667972575</v>
      </c>
      <c r="G19">
        <v>1.2005365126676604</v>
      </c>
      <c r="H19" s="2">
        <f t="shared" si="8"/>
        <v>12.432107436858404</v>
      </c>
      <c r="I19">
        <v>1.0714754098360657</v>
      </c>
      <c r="J19" s="2">
        <f t="shared" si="9"/>
        <v>11.095620391781763</v>
      </c>
      <c r="L19">
        <v>1983</v>
      </c>
      <c r="M19">
        <v>19.18</v>
      </c>
      <c r="N19" s="2">
        <f t="shared" si="10"/>
        <v>8.4718093049971284</v>
      </c>
      <c r="O19" s="2">
        <f t="shared" si="11"/>
        <v>17.62357732313345</v>
      </c>
      <c r="P19" s="2">
        <f t="shared" si="12"/>
        <v>21.157748060243492</v>
      </c>
      <c r="Q19" s="2">
        <f t="shared" si="13"/>
        <v>18.883229735082008</v>
      </c>
    </row>
    <row r="20" spans="1:17" x14ac:dyDescent="0.25">
      <c r="A20">
        <v>1984</v>
      </c>
      <c r="B20" s="2">
        <v>11.03</v>
      </c>
      <c r="C20" s="3">
        <v>160.19999999999999</v>
      </c>
      <c r="D20" s="2">
        <f t="shared" si="6"/>
        <v>5.0746869615163694</v>
      </c>
      <c r="E20">
        <v>54.645000000000003</v>
      </c>
      <c r="F20" s="2">
        <f t="shared" si="7"/>
        <v>10.17184760305263</v>
      </c>
      <c r="G20">
        <v>1.2019079624911919</v>
      </c>
      <c r="H20" s="2">
        <f t="shared" si="8"/>
        <v>12.2256246273559</v>
      </c>
      <c r="I20">
        <v>1.0753428370101361</v>
      </c>
      <c r="J20" s="2">
        <f t="shared" si="9"/>
        <v>10.938223459101367</v>
      </c>
      <c r="L20">
        <v>1984</v>
      </c>
      <c r="M20">
        <v>19.149999999999999</v>
      </c>
      <c r="N20" s="2">
        <f t="shared" si="10"/>
        <v>8.8105399195864429</v>
      </c>
      <c r="O20" s="2">
        <f t="shared" si="11"/>
        <v>17.660098059696992</v>
      </c>
      <c r="P20" s="2">
        <f t="shared" si="12"/>
        <v>21.225812476325064</v>
      </c>
      <c r="Q20" s="2">
        <f t="shared" si="13"/>
        <v>18.990659949391762</v>
      </c>
    </row>
    <row r="21" spans="1:17" x14ac:dyDescent="0.25">
      <c r="A21">
        <v>1985</v>
      </c>
      <c r="B21" s="2">
        <v>11.01</v>
      </c>
      <c r="C21" s="3">
        <v>165.7</v>
      </c>
      <c r="D21" s="2">
        <f t="shared" si="6"/>
        <v>5.2393940264215964</v>
      </c>
      <c r="E21">
        <v>56.582000000000001</v>
      </c>
      <c r="F21" s="2">
        <f t="shared" si="7"/>
        <v>10.142471218797679</v>
      </c>
      <c r="G21">
        <v>1.2049833551901543</v>
      </c>
      <c r="H21" s="2">
        <f t="shared" si="8"/>
        <v>12.221508999146401</v>
      </c>
      <c r="I21">
        <v>1.0744981337637445</v>
      </c>
      <c r="J21" s="2">
        <f t="shared" si="9"/>
        <v>10.898066396350597</v>
      </c>
      <c r="L21">
        <v>1985</v>
      </c>
      <c r="M21">
        <v>19.100000000000001</v>
      </c>
      <c r="N21" s="2">
        <f t="shared" si="10"/>
        <v>9.089230327398047</v>
      </c>
      <c r="O21" s="2">
        <f t="shared" si="11"/>
        <v>17.595022731974176</v>
      </c>
      <c r="P21" s="2">
        <f t="shared" si="12"/>
        <v>21.201709526221279</v>
      </c>
      <c r="Q21" s="2">
        <f t="shared" si="13"/>
        <v>18.905819089036914</v>
      </c>
    </row>
    <row r="22" spans="1:17" x14ac:dyDescent="0.25">
      <c r="A22">
        <v>1986</v>
      </c>
      <c r="B22" s="2">
        <v>11.28</v>
      </c>
      <c r="C22" s="3">
        <v>168.7</v>
      </c>
      <c r="D22" s="2">
        <f t="shared" si="6"/>
        <v>5.4650660539919578</v>
      </c>
      <c r="E22">
        <v>57.805999999999997</v>
      </c>
      <c r="F22" s="2">
        <f t="shared" si="7"/>
        <v>10.355319776940926</v>
      </c>
      <c r="G22">
        <v>1.2100080863815821</v>
      </c>
      <c r="H22" s="2">
        <f t="shared" si="8"/>
        <v>12.53002066716564</v>
      </c>
      <c r="I22">
        <v>1.0751082148123483</v>
      </c>
      <c r="J22" s="2">
        <f t="shared" si="9"/>
        <v>11.133089359197964</v>
      </c>
      <c r="L22">
        <v>1986</v>
      </c>
      <c r="M22">
        <v>19.7</v>
      </c>
      <c r="N22" s="2">
        <f t="shared" si="10"/>
        <v>9.5444859276278002</v>
      </c>
      <c r="O22" s="2">
        <f t="shared" si="11"/>
        <v>18.085088617529813</v>
      </c>
      <c r="P22" s="2">
        <f t="shared" si="12"/>
        <v>21.883103470138582</v>
      </c>
      <c r="Q22" s="2">
        <f t="shared" si="13"/>
        <v>19.443427338315598</v>
      </c>
    </row>
    <row r="23" spans="1:17" x14ac:dyDescent="0.25">
      <c r="A23">
        <v>1987</v>
      </c>
      <c r="B23" s="2">
        <v>11.33</v>
      </c>
      <c r="C23" s="3">
        <v>174.4</v>
      </c>
      <c r="D23" s="2">
        <f t="shared" si="6"/>
        <v>5.67476163124641</v>
      </c>
      <c r="E23">
        <v>59.65</v>
      </c>
      <c r="F23" s="2">
        <f t="shared" si="7"/>
        <v>10.420251315904137</v>
      </c>
      <c r="G23">
        <v>1.2074192261667331</v>
      </c>
      <c r="H23" s="2">
        <f t="shared" si="8"/>
        <v>12.581611780311857</v>
      </c>
      <c r="I23">
        <v>1.0737047378451448</v>
      </c>
      <c r="J23" s="2">
        <f t="shared" si="9"/>
        <v>11.188273207423377</v>
      </c>
      <c r="L23">
        <v>1987</v>
      </c>
      <c r="M23">
        <v>19.75</v>
      </c>
      <c r="N23" s="2">
        <f t="shared" si="10"/>
        <v>9.8920160827110859</v>
      </c>
      <c r="O23" s="2">
        <f t="shared" si="11"/>
        <v>18.16416270865902</v>
      </c>
      <c r="P23" s="2">
        <f t="shared" si="12"/>
        <v>21.931759281655705</v>
      </c>
      <c r="Q23" s="2">
        <f t="shared" si="13"/>
        <v>19.502947559277288</v>
      </c>
    </row>
    <row r="24" spans="1:17" x14ac:dyDescent="0.25">
      <c r="A24">
        <v>1988</v>
      </c>
      <c r="B24" s="2">
        <v>11.4</v>
      </c>
      <c r="C24" s="3">
        <v>180.8</v>
      </c>
      <c r="D24" s="2">
        <f t="shared" si="6"/>
        <v>5.9193566915565778</v>
      </c>
      <c r="E24">
        <v>61.973999999999997</v>
      </c>
      <c r="F24" s="2">
        <f t="shared" si="7"/>
        <v>10.461790059372882</v>
      </c>
      <c r="G24">
        <v>1.2091155012705959</v>
      </c>
      <c r="H24" s="2">
        <f t="shared" si="8"/>
        <v>12.64951253182638</v>
      </c>
      <c r="I24">
        <v>1.0756619395032379</v>
      </c>
      <c r="J24" s="2">
        <f t="shared" si="9"/>
        <v>11.253349385940728</v>
      </c>
      <c r="L24">
        <v>1988</v>
      </c>
      <c r="M24">
        <v>19.23</v>
      </c>
      <c r="N24" s="2">
        <f t="shared" si="10"/>
        <v>9.985020103388857</v>
      </c>
      <c r="O24" s="2">
        <f t="shared" si="11"/>
        <v>17.647387968573728</v>
      </c>
      <c r="P24" s="2">
        <f t="shared" si="12"/>
        <v>21.337730349738706</v>
      </c>
      <c r="Q24" s="2">
        <f t="shared" si="13"/>
        <v>18.982623569442122</v>
      </c>
    </row>
    <row r="25" spans="1:17" x14ac:dyDescent="0.25">
      <c r="A25">
        <v>1989</v>
      </c>
      <c r="B25" s="2">
        <v>11.11</v>
      </c>
      <c r="C25" s="3">
        <v>188.6</v>
      </c>
      <c r="D25" s="2">
        <f t="shared" si="6"/>
        <v>6.0176507754164277</v>
      </c>
      <c r="E25">
        <v>64.641000000000005</v>
      </c>
      <c r="F25" s="2">
        <f t="shared" si="7"/>
        <v>10.196706807334541</v>
      </c>
      <c r="G25">
        <v>1.2166002090511401</v>
      </c>
      <c r="H25" s="2">
        <f t="shared" si="8"/>
        <v>12.405315633436386</v>
      </c>
      <c r="I25">
        <v>1.0749874182184196</v>
      </c>
      <c r="J25" s="2">
        <f t="shared" si="9"/>
        <v>10.961331525146743</v>
      </c>
      <c r="L25">
        <v>1989</v>
      </c>
      <c r="M25">
        <v>18.57</v>
      </c>
      <c r="N25" s="2">
        <f t="shared" si="10"/>
        <v>10.058305571510626</v>
      </c>
      <c r="O25" s="2">
        <f t="shared" si="11"/>
        <v>17.043460433141529</v>
      </c>
      <c r="P25" s="2">
        <f t="shared" si="12"/>
        <v>20.735077525914818</v>
      </c>
      <c r="Q25" s="2">
        <f t="shared" si="13"/>
        <v>18.321505528530601</v>
      </c>
    </row>
    <row r="26" spans="1:17" x14ac:dyDescent="0.25">
      <c r="A26">
        <v>1990</v>
      </c>
      <c r="B26" s="2">
        <v>10.78</v>
      </c>
      <c r="C26" s="3">
        <v>197.9</v>
      </c>
      <c r="D26" s="2">
        <f t="shared" si="6"/>
        <v>6.1268294083859853</v>
      </c>
      <c r="E26">
        <v>67.44</v>
      </c>
      <c r="F26" s="2">
        <f t="shared" si="7"/>
        <v>9.9508285699782579</v>
      </c>
      <c r="G26">
        <v>1.2194294469575369</v>
      </c>
      <c r="H26" s="2">
        <f t="shared" si="8"/>
        <v>12.134333379857845</v>
      </c>
      <c r="I26">
        <v>1.0753319713993872</v>
      </c>
      <c r="J26" s="2">
        <f t="shared" si="9"/>
        <v>10.700444103212066</v>
      </c>
      <c r="L26">
        <v>1990</v>
      </c>
      <c r="M26">
        <v>18.12</v>
      </c>
      <c r="N26" s="2">
        <f t="shared" si="10"/>
        <v>10.298529580700748</v>
      </c>
      <c r="O26" s="2">
        <f t="shared" si="11"/>
        <v>16.726253588868836</v>
      </c>
      <c r="P26" s="2">
        <f t="shared" si="12"/>
        <v>20.396486163545841</v>
      </c>
      <c r="Q26" s="2">
        <f t="shared" si="13"/>
        <v>17.9862752458444</v>
      </c>
    </row>
    <row r="27" spans="1:17" x14ac:dyDescent="0.25">
      <c r="A27">
        <v>1991</v>
      </c>
      <c r="B27" s="2">
        <v>10.7</v>
      </c>
      <c r="C27" s="3">
        <v>205.1</v>
      </c>
      <c r="D27" s="2">
        <f t="shared" si="6"/>
        <v>6.3026134405514069</v>
      </c>
      <c r="E27">
        <v>69.652000000000001</v>
      </c>
      <c r="F27" s="2">
        <f t="shared" si="7"/>
        <v>9.9112423960615139</v>
      </c>
      <c r="G27">
        <v>1.2265055960206075</v>
      </c>
      <c r="H27" s="2">
        <f t="shared" si="8"/>
        <v>12.156194262286141</v>
      </c>
      <c r="I27">
        <v>1.0764256528690708</v>
      </c>
      <c r="J27" s="2">
        <f t="shared" si="9"/>
        <v>10.668715566924128</v>
      </c>
      <c r="L27">
        <v>1991</v>
      </c>
      <c r="M27">
        <v>18.059999999999999</v>
      </c>
      <c r="N27" s="2">
        <f t="shared" si="10"/>
        <v>10.63786904078116</v>
      </c>
      <c r="O27" s="2">
        <f t="shared" si="11"/>
        <v>16.728695109614112</v>
      </c>
      <c r="P27" s="2">
        <f t="shared" si="12"/>
        <v>20.517838166064276</v>
      </c>
      <c r="Q27" s="2">
        <f t="shared" si="13"/>
        <v>18.007196555014001</v>
      </c>
    </row>
    <row r="28" spans="1:17" x14ac:dyDescent="0.25">
      <c r="A28">
        <v>1992</v>
      </c>
      <c r="B28" s="2">
        <v>10.55</v>
      </c>
      <c r="C28" s="3">
        <v>210.3</v>
      </c>
      <c r="D28" s="2">
        <f t="shared" si="6"/>
        <v>6.371812176909823</v>
      </c>
      <c r="E28">
        <v>71.494</v>
      </c>
      <c r="F28" s="2">
        <f t="shared" si="7"/>
        <v>9.7619007379820228</v>
      </c>
      <c r="G28">
        <v>1.2379362670713201</v>
      </c>
      <c r="H28" s="2">
        <f t="shared" si="8"/>
        <v>12.08461095909823</v>
      </c>
      <c r="I28">
        <v>1.0770190524363514</v>
      </c>
      <c r="J28" s="2">
        <f t="shared" si="9"/>
        <v>10.513753082799118</v>
      </c>
      <c r="L28">
        <v>1992</v>
      </c>
      <c r="M28">
        <v>18.100000000000001</v>
      </c>
      <c r="N28" s="2">
        <f t="shared" si="10"/>
        <v>10.931734635267089</v>
      </c>
      <c r="O28" s="2">
        <f t="shared" si="11"/>
        <v>16.747905531514178</v>
      </c>
      <c r="P28" s="2">
        <f t="shared" si="12"/>
        <v>20.732839654945774</v>
      </c>
      <c r="Q28" s="2">
        <f t="shared" si="13"/>
        <v>18.037813345844928</v>
      </c>
    </row>
    <row r="29" spans="1:17" x14ac:dyDescent="0.25">
      <c r="A29">
        <v>1993</v>
      </c>
      <c r="B29" s="2">
        <v>10.53</v>
      </c>
      <c r="C29" s="3">
        <v>215.5</v>
      </c>
      <c r="D29" s="2">
        <f t="shared" si="6"/>
        <v>6.5169873635841462</v>
      </c>
      <c r="E29">
        <v>73.278999999999996</v>
      </c>
      <c r="F29" s="2">
        <f t="shared" si="7"/>
        <v>9.7411080924698581</v>
      </c>
      <c r="G29">
        <v>1.2407690059429091</v>
      </c>
      <c r="H29" s="2">
        <f t="shared" si="8"/>
        <v>12.086465004676253</v>
      </c>
      <c r="I29">
        <v>1.0778423667716688</v>
      </c>
      <c r="J29" s="2">
        <f t="shared" si="9"/>
        <v>10.499379001366368</v>
      </c>
      <c r="L29">
        <v>1993</v>
      </c>
      <c r="M29">
        <v>17.87</v>
      </c>
      <c r="N29" s="2">
        <f t="shared" si="10"/>
        <v>11.059692705341758</v>
      </c>
      <c r="O29" s="2">
        <f t="shared" si="11"/>
        <v>16.531206231000606</v>
      </c>
      <c r="P29" s="2">
        <f t="shared" si="12"/>
        <v>20.511408322275848</v>
      </c>
      <c r="Q29" s="2">
        <f t="shared" si="13"/>
        <v>17.818034449612252</v>
      </c>
    </row>
    <row r="30" spans="1:17" x14ac:dyDescent="0.25">
      <c r="A30">
        <v>1994</v>
      </c>
      <c r="B30" s="2">
        <v>10.7</v>
      </c>
      <c r="C30" s="3">
        <v>220</v>
      </c>
      <c r="D30" s="2">
        <f t="shared" si="6"/>
        <v>6.7604824813325681</v>
      </c>
      <c r="E30">
        <v>74.802999999999997</v>
      </c>
      <c r="F30" s="2">
        <f t="shared" si="7"/>
        <v>9.8991907696926429</v>
      </c>
      <c r="G30">
        <v>1.2389853550021628</v>
      </c>
      <c r="H30" s="2">
        <f t="shared" si="8"/>
        <v>12.264952390021772</v>
      </c>
      <c r="I30">
        <v>1.0785083111907556</v>
      </c>
      <c r="J30" s="2">
        <f t="shared" si="9"/>
        <v>10.676359519176328</v>
      </c>
      <c r="L30">
        <v>1994</v>
      </c>
      <c r="M30">
        <v>17.670000000000002</v>
      </c>
      <c r="N30" s="2">
        <f t="shared" si="10"/>
        <v>11.164273406088457</v>
      </c>
      <c r="O30" s="2">
        <f t="shared" si="11"/>
        <v>16.347542140230754</v>
      </c>
      <c r="P30" s="2">
        <f t="shared" si="12"/>
        <v>20.254365302026617</v>
      </c>
      <c r="Q30" s="2">
        <f t="shared" si="13"/>
        <v>17.630960065779981</v>
      </c>
    </row>
    <row r="31" spans="1:17" x14ac:dyDescent="0.25">
      <c r="A31">
        <v>1995</v>
      </c>
      <c r="B31" s="2">
        <v>10.78</v>
      </c>
      <c r="C31" s="3">
        <v>225.3</v>
      </c>
      <c r="D31" s="2">
        <f t="shared" si="6"/>
        <v>6.9751120045950605</v>
      </c>
      <c r="E31">
        <v>76.355999999999995</v>
      </c>
      <c r="F31" s="2">
        <f t="shared" si="7"/>
        <v>10.005735869968388</v>
      </c>
      <c r="G31">
        <v>1.2295494441193682</v>
      </c>
      <c r="H31" s="2">
        <f t="shared" si="8"/>
        <v>12.302546976924855</v>
      </c>
      <c r="I31">
        <v>1.0772674078408426</v>
      </c>
      <c r="J31" s="2">
        <f t="shared" si="9"/>
        <v>10.778853144180983</v>
      </c>
      <c r="L31">
        <v>1995</v>
      </c>
      <c r="M31">
        <v>17.91</v>
      </c>
      <c r="N31" s="2">
        <f t="shared" si="10"/>
        <v>11.588520964962665</v>
      </c>
      <c r="O31" s="2">
        <f t="shared" si="11"/>
        <v>16.623629817359351</v>
      </c>
      <c r="P31" s="2">
        <f t="shared" si="12"/>
        <v>20.439574801180346</v>
      </c>
      <c r="Q31" s="2">
        <f t="shared" si="13"/>
        <v>17.908094602252447</v>
      </c>
    </row>
    <row r="32" spans="1:17" x14ac:dyDescent="0.25">
      <c r="A32">
        <v>1996</v>
      </c>
      <c r="B32" s="2">
        <v>10.63</v>
      </c>
      <c r="C32" s="3">
        <v>231.4</v>
      </c>
      <c r="D32" s="2">
        <f t="shared" si="6"/>
        <v>7.0642791499138431</v>
      </c>
      <c r="E32">
        <v>77.980999999999995</v>
      </c>
      <c r="F32" s="2">
        <f t="shared" si="7"/>
        <v>9.9224762935633439</v>
      </c>
      <c r="G32">
        <v>1.2227568090695424</v>
      </c>
      <c r="H32" s="2">
        <f t="shared" si="8"/>
        <v>12.132775450785696</v>
      </c>
      <c r="I32">
        <v>1.0759850684363335</v>
      </c>
      <c r="J32" s="2">
        <f t="shared" si="9"/>
        <v>10.676436333787651</v>
      </c>
      <c r="L32">
        <v>1996</v>
      </c>
      <c r="M32">
        <v>17.93</v>
      </c>
      <c r="N32" s="2">
        <f t="shared" si="10"/>
        <v>11.915571510626078</v>
      </c>
      <c r="O32" s="2">
        <f t="shared" si="11"/>
        <v>16.736594538437512</v>
      </c>
      <c r="P32" s="2">
        <f t="shared" si="12"/>
        <v>20.464784932510582</v>
      </c>
      <c r="Q32" s="2">
        <f t="shared" si="13"/>
        <v>18.00832581983185</v>
      </c>
    </row>
    <row r="33" spans="1:17" x14ac:dyDescent="0.25">
      <c r="A33">
        <v>1997</v>
      </c>
      <c r="B33" s="2">
        <v>10.92</v>
      </c>
      <c r="C33" s="3">
        <v>236.4</v>
      </c>
      <c r="D33" s="2">
        <f t="shared" si="6"/>
        <v>7.4138081562320499</v>
      </c>
      <c r="E33">
        <v>79.326999999999998</v>
      </c>
      <c r="F33" s="2">
        <f t="shared" si="7"/>
        <v>10.236731944588966</v>
      </c>
      <c r="G33">
        <v>1.2161318613289309</v>
      </c>
      <c r="H33" s="2">
        <f t="shared" si="8"/>
        <v>12.449215873698305</v>
      </c>
      <c r="I33">
        <v>1.0747007841518779</v>
      </c>
      <c r="J33" s="2">
        <f t="shared" si="9"/>
        <v>11.001423848002339</v>
      </c>
      <c r="L33">
        <v>1997</v>
      </c>
      <c r="M33">
        <v>17.850000000000001</v>
      </c>
      <c r="N33" s="2">
        <f t="shared" si="10"/>
        <v>12.118724870763931</v>
      </c>
      <c r="O33" s="2">
        <f t="shared" si="11"/>
        <v>16.733119524808892</v>
      </c>
      <c r="P33" s="2">
        <f t="shared" si="12"/>
        <v>20.349679793545313</v>
      </c>
      <c r="Q33" s="2">
        <f t="shared" si="13"/>
        <v>17.983096674619215</v>
      </c>
    </row>
    <row r="34" spans="1:17" x14ac:dyDescent="0.25">
      <c r="A34">
        <v>1998</v>
      </c>
      <c r="B34" s="2">
        <v>11.48</v>
      </c>
      <c r="C34" s="3">
        <v>239.6</v>
      </c>
      <c r="D34" s="2">
        <f t="shared" si="6"/>
        <v>7.8995060310166583</v>
      </c>
      <c r="E34">
        <v>79.936000000000007</v>
      </c>
      <c r="F34" s="2">
        <f t="shared" si="7"/>
        <v>10.824268096843932</v>
      </c>
      <c r="G34">
        <v>1.2143198775588291</v>
      </c>
      <c r="H34" s="2">
        <f t="shared" si="8"/>
        <v>13.144123910023463</v>
      </c>
      <c r="I34">
        <v>1.0734647025062176</v>
      </c>
      <c r="J34" s="2">
        <f t="shared" si="9"/>
        <v>11.619469732426113</v>
      </c>
      <c r="L34">
        <v>1998</v>
      </c>
      <c r="M34">
        <v>18.649999999999999</v>
      </c>
      <c r="N34" s="2">
        <f t="shared" si="10"/>
        <v>12.833256748994831</v>
      </c>
      <c r="O34" s="2">
        <f t="shared" si="11"/>
        <v>17.584721254890184</v>
      </c>
      <c r="P34" s="2">
        <f t="shared" si="12"/>
        <v>21.353476561144387</v>
      </c>
      <c r="Q34" s="2">
        <f t="shared" si="13"/>
        <v>18.876577570535453</v>
      </c>
    </row>
    <row r="35" spans="1:17" x14ac:dyDescent="0.25">
      <c r="A35">
        <v>1999</v>
      </c>
      <c r="B35" s="2">
        <v>11.51</v>
      </c>
      <c r="C35" s="3">
        <v>244.7</v>
      </c>
      <c r="D35" s="2">
        <f t="shared" si="6"/>
        <v>8.0887334865020097</v>
      </c>
      <c r="E35">
        <v>81.11</v>
      </c>
      <c r="F35" s="2">
        <f t="shared" si="7"/>
        <v>10.923131010276638</v>
      </c>
      <c r="G35">
        <v>1.2136159712875729</v>
      </c>
      <c r="H35" s="2">
        <f t="shared" si="8"/>
        <v>13.256486250538289</v>
      </c>
      <c r="I35">
        <v>1.0725213100044864</v>
      </c>
      <c r="J35" s="2">
        <f t="shared" si="9"/>
        <v>11.715290780492529</v>
      </c>
      <c r="L35">
        <v>1999</v>
      </c>
      <c r="M35">
        <v>19.100000000000001</v>
      </c>
      <c r="N35" s="2">
        <f t="shared" si="10"/>
        <v>13.422659391154511</v>
      </c>
      <c r="O35" s="2">
        <f t="shared" si="11"/>
        <v>18.126133996201897</v>
      </c>
      <c r="P35" s="2">
        <f t="shared" si="12"/>
        <v>21.998165715489261</v>
      </c>
      <c r="Q35" s="2">
        <f t="shared" si="13"/>
        <v>19.440664978923316</v>
      </c>
    </row>
    <row r="36" spans="1:17" x14ac:dyDescent="0.25">
      <c r="A36">
        <v>2000</v>
      </c>
      <c r="B36" s="2">
        <v>11.66</v>
      </c>
      <c r="C36" s="3">
        <v>253</v>
      </c>
      <c r="D36" s="2">
        <f t="shared" si="6"/>
        <v>8.4720850086157391</v>
      </c>
      <c r="E36">
        <v>83.131</v>
      </c>
      <c r="F36" s="2">
        <f t="shared" si="7"/>
        <v>11.16267595919331</v>
      </c>
      <c r="G36">
        <v>1.213576742162084</v>
      </c>
      <c r="H36" s="2">
        <f t="shared" si="8"/>
        <v>13.546763924368832</v>
      </c>
      <c r="I36">
        <v>1.0715306989369857</v>
      </c>
      <c r="J36" s="2">
        <f t="shared" si="9"/>
        <v>11.961149972561495</v>
      </c>
      <c r="L36">
        <v>2000</v>
      </c>
      <c r="M36">
        <v>19.2</v>
      </c>
      <c r="N36" s="2">
        <f t="shared" si="10"/>
        <v>13.950603101665708</v>
      </c>
      <c r="O36" s="2">
        <f t="shared" si="11"/>
        <v>18.381078766424658</v>
      </c>
      <c r="P36" s="2">
        <f t="shared" si="12"/>
        <v>22.306849686782293</v>
      </c>
      <c r="Q36" s="2">
        <f t="shared" si="13"/>
        <v>19.695890177802802</v>
      </c>
    </row>
    <row r="37" spans="1:17" x14ac:dyDescent="0.25">
      <c r="A37">
        <v>2001</v>
      </c>
      <c r="B37" s="2">
        <v>11.97</v>
      </c>
      <c r="C37" s="3">
        <v>260.10000000000002</v>
      </c>
      <c r="D37" s="2">
        <f t="shared" si="6"/>
        <v>8.9414043653072959</v>
      </c>
      <c r="E37">
        <v>84.736000000000004</v>
      </c>
      <c r="F37" s="2">
        <f t="shared" si="7"/>
        <v>11.557896324358463</v>
      </c>
      <c r="G37">
        <v>1.2204303245599872</v>
      </c>
      <c r="H37" s="2">
        <f t="shared" si="8"/>
        <v>14.105607162367482</v>
      </c>
      <c r="I37">
        <v>1.0722590020991443</v>
      </c>
      <c r="J37" s="2">
        <f t="shared" si="9"/>
        <v>12.393058379121973</v>
      </c>
      <c r="L37">
        <v>2001</v>
      </c>
      <c r="M37">
        <v>19.440000000000001</v>
      </c>
      <c r="N37" s="2">
        <f t="shared" si="10"/>
        <v>14.521378518093053</v>
      </c>
      <c r="O37" s="2">
        <f t="shared" si="11"/>
        <v>18.770718842567128</v>
      </c>
      <c r="P37" s="2">
        <f t="shared" si="12"/>
        <v>22.908354489258468</v>
      </c>
      <c r="Q37" s="2">
        <f t="shared" si="13"/>
        <v>20.127072254814632</v>
      </c>
    </row>
    <row r="38" spans="1:17" x14ac:dyDescent="0.25">
      <c r="A38">
        <v>2002</v>
      </c>
      <c r="B38" s="2">
        <v>11.88</v>
      </c>
      <c r="C38" s="3">
        <v>264.3</v>
      </c>
      <c r="D38" s="2">
        <f t="shared" si="6"/>
        <v>9.0174727168294098</v>
      </c>
      <c r="E38">
        <v>85.873000000000005</v>
      </c>
      <c r="F38" s="2">
        <f t="shared" si="7"/>
        <v>11.501890252113689</v>
      </c>
      <c r="G38">
        <v>1.2292650708510127</v>
      </c>
      <c r="H38" s="2">
        <f t="shared" si="8"/>
        <v>14.138871935685106</v>
      </c>
      <c r="I38">
        <v>1.0732527419742215</v>
      </c>
      <c r="J38" s="2">
        <f t="shared" si="9"/>
        <v>12.344435250967587</v>
      </c>
      <c r="L38">
        <v>2002</v>
      </c>
      <c r="M38">
        <v>19.64</v>
      </c>
      <c r="N38" s="2">
        <f t="shared" si="10"/>
        <v>14.907673750717981</v>
      </c>
      <c r="O38" s="2">
        <f t="shared" si="11"/>
        <v>19.014909474033068</v>
      </c>
      <c r="P38" s="2">
        <f t="shared" si="12"/>
        <v>23.374364041822851</v>
      </c>
      <c r="Q38" s="2">
        <f t="shared" si="13"/>
        <v>20.407803731397593</v>
      </c>
    </row>
    <row r="39" spans="1:17" x14ac:dyDescent="0.25">
      <c r="A39">
        <v>2003</v>
      </c>
      <c r="B39" s="2">
        <v>11.89</v>
      </c>
      <c r="C39" s="3">
        <v>270.2</v>
      </c>
      <c r="D39" s="2">
        <f t="shared" si="6"/>
        <v>9.226530729465825</v>
      </c>
      <c r="E39">
        <v>87.572000000000003</v>
      </c>
      <c r="F39" s="2">
        <f t="shared" si="7"/>
        <v>11.540222489606846</v>
      </c>
      <c r="G39">
        <v>1.2387597804507766</v>
      </c>
      <c r="H39" s="2">
        <f t="shared" si="8"/>
        <v>14.29556347757849</v>
      </c>
      <c r="I39">
        <v>1.0744482074039472</v>
      </c>
      <c r="J39" s="2">
        <f t="shared" si="9"/>
        <v>12.399371367000793</v>
      </c>
      <c r="L39">
        <v>2003</v>
      </c>
      <c r="M39">
        <v>19.350000000000001</v>
      </c>
      <c r="N39" s="2">
        <f t="shared" si="10"/>
        <v>15.015422171165996</v>
      </c>
      <c r="O39" s="2">
        <f t="shared" si="11"/>
        <v>18.780765784179348</v>
      </c>
      <c r="P39" s="2">
        <f t="shared" si="12"/>
        <v>23.264857299507465</v>
      </c>
      <c r="Q39" s="2">
        <f t="shared" si="13"/>
        <v>20.178960130484889</v>
      </c>
    </row>
    <row r="40" spans="1:17" x14ac:dyDescent="0.25">
      <c r="A40">
        <v>2004</v>
      </c>
      <c r="B40" s="2">
        <v>11.8</v>
      </c>
      <c r="C40" s="3">
        <v>277.5</v>
      </c>
      <c r="D40" s="2">
        <f t="shared" si="6"/>
        <v>9.4040781160252731</v>
      </c>
      <c r="E40">
        <v>89.703000000000003</v>
      </c>
      <c r="F40" s="2">
        <f t="shared" si="7"/>
        <v>11.482865502875939</v>
      </c>
      <c r="G40">
        <v>1.2430144414319704</v>
      </c>
      <c r="H40" s="2">
        <f t="shared" si="8"/>
        <v>14.273367649095777</v>
      </c>
      <c r="I40">
        <v>1.0753794795182501</v>
      </c>
      <c r="J40" s="2">
        <f t="shared" si="9"/>
        <v>12.348437927860795</v>
      </c>
      <c r="L40">
        <v>2004</v>
      </c>
      <c r="M40">
        <v>19.170000000000002</v>
      </c>
      <c r="N40" s="2">
        <f t="shared" si="10"/>
        <v>15.277642159678347</v>
      </c>
      <c r="O40" s="2">
        <f t="shared" si="11"/>
        <v>18.654790821197604</v>
      </c>
      <c r="P40" s="2">
        <f t="shared" si="12"/>
        <v>23.188174392641187</v>
      </c>
      <c r="Q40" s="2">
        <f t="shared" si="13"/>
        <v>20.060979243821308</v>
      </c>
    </row>
    <row r="41" spans="1:17" x14ac:dyDescent="0.25">
      <c r="A41">
        <v>2005</v>
      </c>
      <c r="B41" s="2">
        <v>11.65</v>
      </c>
      <c r="C41" s="3">
        <v>286.89999999999998</v>
      </c>
      <c r="D41" s="2">
        <f t="shared" si="6"/>
        <v>9.5990379092475582</v>
      </c>
      <c r="E41">
        <v>92.260999999999996</v>
      </c>
      <c r="F41" s="2">
        <f t="shared" si="7"/>
        <v>11.395950838119072</v>
      </c>
      <c r="G41">
        <v>1.2450456781447645</v>
      </c>
      <c r="H41" s="2">
        <f t="shared" si="8"/>
        <v>14.188479339350357</v>
      </c>
      <c r="I41">
        <v>1.0752108222066059</v>
      </c>
      <c r="J41" s="2">
        <f t="shared" si="9"/>
        <v>12.253049670480067</v>
      </c>
      <c r="L41">
        <v>2005</v>
      </c>
      <c r="M41">
        <v>18.95</v>
      </c>
      <c r="N41" s="2">
        <f t="shared" si="10"/>
        <v>15.613885697874784</v>
      </c>
      <c r="O41" s="2">
        <f t="shared" si="11"/>
        <v>18.536761234537028</v>
      </c>
      <c r="P41" s="2">
        <f t="shared" si="12"/>
        <v>23.079114461861735</v>
      </c>
      <c r="Q41" s="2">
        <f t="shared" si="13"/>
        <v>19.930926288034097</v>
      </c>
    </row>
    <row r="42" spans="1:17" x14ac:dyDescent="0.25">
      <c r="A42">
        <v>2006</v>
      </c>
      <c r="B42" s="2">
        <v>11.69</v>
      </c>
      <c r="C42" s="3">
        <v>296.2</v>
      </c>
      <c r="D42" s="2">
        <f t="shared" si="6"/>
        <v>9.9442217116599636</v>
      </c>
      <c r="E42">
        <v>94.728999999999999</v>
      </c>
      <c r="F42" s="2">
        <f t="shared" si="7"/>
        <v>11.498173658769112</v>
      </c>
      <c r="G42">
        <v>1.2385346848482848</v>
      </c>
      <c r="H42" s="2">
        <f t="shared" si="8"/>
        <v>14.240886888794451</v>
      </c>
      <c r="I42">
        <v>1.0738600719780764</v>
      </c>
      <c r="J42" s="2">
        <f t="shared" si="9"/>
        <v>12.34742959282222</v>
      </c>
      <c r="L42">
        <v>2006</v>
      </c>
      <c r="M42">
        <v>18.91</v>
      </c>
      <c r="N42" s="2">
        <f t="shared" si="10"/>
        <v>16.08599080987938</v>
      </c>
      <c r="O42" s="2">
        <f t="shared" si="11"/>
        <v>18.59969750960855</v>
      </c>
      <c r="P42" s="2">
        <f t="shared" si="12"/>
        <v>23.036370493336452</v>
      </c>
      <c r="Q42" s="2">
        <f t="shared" si="13"/>
        <v>19.973472506438686</v>
      </c>
    </row>
    <row r="43" spans="1:17" x14ac:dyDescent="0.25">
      <c r="A43">
        <v>2007</v>
      </c>
      <c r="B43" s="2">
        <v>11.47</v>
      </c>
      <c r="C43" s="3">
        <v>304.60000000000002</v>
      </c>
      <c r="D43" s="2">
        <f t="shared" si="6"/>
        <v>10.033779437105114</v>
      </c>
      <c r="E43">
        <v>97.102000000000004</v>
      </c>
      <c r="F43" s="2">
        <f t="shared" si="7"/>
        <v>11.318200750808399</v>
      </c>
      <c r="G43">
        <v>1.2350356517388041</v>
      </c>
      <c r="H43" s="2">
        <f t="shared" si="8"/>
        <v>13.978381440785274</v>
      </c>
      <c r="I43">
        <v>1.0721947710783086</v>
      </c>
      <c r="J43" s="2">
        <f t="shared" si="9"/>
        <v>12.135315663031353</v>
      </c>
      <c r="L43">
        <v>2007</v>
      </c>
      <c r="M43">
        <v>19.21</v>
      </c>
      <c r="N43" s="2">
        <f t="shared" si="10"/>
        <v>16.804612291786334</v>
      </c>
      <c r="O43" s="2">
        <f t="shared" si="11"/>
        <v>18.955766035137696</v>
      </c>
      <c r="P43" s="2">
        <f t="shared" si="12"/>
        <v>23.411046859414572</v>
      </c>
      <c r="Q43" s="2">
        <f t="shared" si="13"/>
        <v>20.324273224658441</v>
      </c>
    </row>
    <row r="44" spans="1:17" x14ac:dyDescent="0.25">
      <c r="A44">
        <v>2008</v>
      </c>
      <c r="B44" s="2">
        <v>11.14</v>
      </c>
      <c r="C44" s="3">
        <v>316.3</v>
      </c>
      <c r="D44" s="2">
        <f t="shared" si="6"/>
        <v>10.119419873635843</v>
      </c>
      <c r="E44">
        <v>100.065</v>
      </c>
      <c r="F44" s="2">
        <f t="shared" si="7"/>
        <v>11.076803054005708</v>
      </c>
      <c r="G44">
        <v>1.2367458166842726</v>
      </c>
      <c r="H44" s="2">
        <f t="shared" si="8"/>
        <v>13.699189839277135</v>
      </c>
      <c r="I44">
        <v>1.0721535847150141</v>
      </c>
      <c r="J44" s="2">
        <f t="shared" si="9"/>
        <v>11.876034101534437</v>
      </c>
      <c r="L44">
        <v>2008</v>
      </c>
      <c r="M44">
        <v>19.059999999999999</v>
      </c>
      <c r="N44" s="2">
        <f t="shared" si="10"/>
        <v>17.313836875358991</v>
      </c>
      <c r="O44" s="2">
        <f t="shared" si="11"/>
        <v>18.951873088810483</v>
      </c>
      <c r="P44" s="2">
        <f t="shared" si="12"/>
        <v>23.43864976091761</v>
      </c>
      <c r="Q44" s="2">
        <f t="shared" si="13"/>
        <v>20.319318669232167</v>
      </c>
    </row>
    <row r="45" spans="1:17" x14ac:dyDescent="0.25">
      <c r="A45">
        <v>2009</v>
      </c>
      <c r="B45" s="2">
        <v>11.27</v>
      </c>
      <c r="C45" s="3">
        <v>315.2</v>
      </c>
      <c r="D45" s="2">
        <f t="shared" si="6"/>
        <v>10.201906950028718</v>
      </c>
      <c r="E45">
        <v>100</v>
      </c>
      <c r="F45" s="2">
        <f t="shared" si="7"/>
        <v>11.174352720505455</v>
      </c>
      <c r="G45">
        <v>1.2456409764212817</v>
      </c>
      <c r="H45" s="2">
        <f t="shared" si="8"/>
        <v>13.91923163364622</v>
      </c>
      <c r="I45">
        <v>1.0732795853728765</v>
      </c>
      <c r="J45" s="2">
        <f t="shared" si="9"/>
        <v>11.993204654674368</v>
      </c>
      <c r="L45">
        <v>2009</v>
      </c>
      <c r="M45">
        <v>19.75</v>
      </c>
      <c r="N45" s="2">
        <f t="shared" si="10"/>
        <v>17.878230901780586</v>
      </c>
      <c r="O45" s="2">
        <f t="shared" si="11"/>
        <v>19.582383871338312</v>
      </c>
      <c r="P45" s="2">
        <f t="shared" si="12"/>
        <v>24.392619766150212</v>
      </c>
      <c r="Q45" s="2">
        <f t="shared" si="13"/>
        <v>21.017372842042487</v>
      </c>
    </row>
    <row r="46" spans="1:17" x14ac:dyDescent="0.25">
      <c r="A46">
        <v>2010</v>
      </c>
      <c r="B46" s="2">
        <v>10.98</v>
      </c>
      <c r="C46" s="3">
        <v>320.3</v>
      </c>
      <c r="D46" s="2">
        <f t="shared" si="6"/>
        <v>10.100212521539346</v>
      </c>
      <c r="E46">
        <v>101.65300000000001</v>
      </c>
      <c r="F46" s="2">
        <f t="shared" si="7"/>
        <v>10.883067670499125</v>
      </c>
      <c r="G46">
        <v>1.2483575068600548</v>
      </c>
      <c r="H46" s="2">
        <f t="shared" si="8"/>
        <v>13.585959224133552</v>
      </c>
      <c r="I46">
        <v>1.0736025088200705</v>
      </c>
      <c r="J46" s="2">
        <f t="shared" si="9"/>
        <v>11.68408875470646</v>
      </c>
      <c r="L46">
        <v>2010</v>
      </c>
      <c r="M46">
        <v>19.09</v>
      </c>
      <c r="N46" s="2">
        <f t="shared" si="10"/>
        <v>17.560387708213671</v>
      </c>
      <c r="O46" s="2">
        <f t="shared" si="11"/>
        <v>18.921471933499845</v>
      </c>
      <c r="P46" s="2">
        <f t="shared" si="12"/>
        <v>23.620761529026367</v>
      </c>
      <c r="Q46" s="2">
        <f t="shared" si="13"/>
        <v>20.314139738373981</v>
      </c>
    </row>
    <row r="47" spans="1:17" x14ac:dyDescent="0.25">
      <c r="A47">
        <v>2011</v>
      </c>
      <c r="B47" s="2">
        <v>10.63</v>
      </c>
      <c r="C47" s="3">
        <v>330.4</v>
      </c>
      <c r="D47" s="2">
        <f t="shared" si="6"/>
        <v>10.086593911545089</v>
      </c>
      <c r="E47">
        <v>104.149</v>
      </c>
      <c r="F47" s="2">
        <f t="shared" si="7"/>
        <v>10.607925225584083</v>
      </c>
      <c r="G47">
        <v>1.2466079720195382</v>
      </c>
      <c r="H47" s="2">
        <f t="shared" si="8"/>
        <v>13.223924152800276</v>
      </c>
      <c r="I47">
        <v>1.0744587830911174</v>
      </c>
      <c r="J47" s="2">
        <f t="shared" si="9"/>
        <v>11.39777842900264</v>
      </c>
      <c r="L47">
        <v>2011</v>
      </c>
      <c r="M47">
        <v>18.600000000000001</v>
      </c>
      <c r="N47" s="2">
        <f t="shared" si="10"/>
        <v>17.649167145318781</v>
      </c>
      <c r="O47" s="2">
        <f t="shared" si="11"/>
        <v>18.561374336393598</v>
      </c>
      <c r="P47" s="2">
        <f t="shared" si="12"/>
        <v>23.138757219387124</v>
      </c>
      <c r="Q47" s="2">
        <f t="shared" si="13"/>
        <v>19.943431681980162</v>
      </c>
    </row>
    <row r="48" spans="1:17" x14ac:dyDescent="0.25">
      <c r="A48">
        <v>2012</v>
      </c>
      <c r="B48" s="2">
        <v>10.61</v>
      </c>
      <c r="C48" s="3">
        <v>337.3</v>
      </c>
      <c r="D48" s="2">
        <f t="shared" si="6"/>
        <v>10.277866168868465</v>
      </c>
      <c r="E48">
        <v>106.121</v>
      </c>
      <c r="F48" s="2">
        <f t="shared" si="7"/>
        <v>10.608223039817762</v>
      </c>
      <c r="G48">
        <v>1.2423560307634589</v>
      </c>
      <c r="H48" s="2">
        <f t="shared" si="8"/>
        <v>13.179189869201469</v>
      </c>
      <c r="I48">
        <v>1.074210351644229</v>
      </c>
      <c r="J48" s="2">
        <f t="shared" si="9"/>
        <v>11.39546300192305</v>
      </c>
      <c r="L48">
        <v>2012</v>
      </c>
      <c r="M48">
        <v>18.59</v>
      </c>
      <c r="N48" s="2">
        <f t="shared" si="10"/>
        <v>18.00806145893165</v>
      </c>
      <c r="O48" s="2">
        <f t="shared" si="11"/>
        <v>18.586886551386637</v>
      </c>
      <c r="P48" s="2">
        <f t="shared" si="12"/>
        <v>23.091530600231419</v>
      </c>
      <c r="Q48" s="2">
        <f t="shared" si="13"/>
        <v>19.966225938336429</v>
      </c>
    </row>
    <row r="49" spans="1:24" x14ac:dyDescent="0.25">
      <c r="A49">
        <v>2013</v>
      </c>
      <c r="B49" s="2">
        <v>10.61</v>
      </c>
      <c r="C49" s="3">
        <v>342.2</v>
      </c>
      <c r="D49" s="2">
        <f t="shared" si="6"/>
        <v>10.427174037909246</v>
      </c>
      <c r="E49">
        <v>107.532</v>
      </c>
      <c r="F49" s="2">
        <f t="shared" si="7"/>
        <v>10.621110243650964</v>
      </c>
      <c r="G49">
        <v>1.2424859836722075</v>
      </c>
      <c r="H49" s="2">
        <f t="shared" si="8"/>
        <v>13.196580608773628</v>
      </c>
      <c r="I49">
        <v>1.0740230724914637</v>
      </c>
      <c r="J49" s="2">
        <f t="shared" si="9"/>
        <v>11.407317457156568</v>
      </c>
      <c r="L49">
        <v>2013</v>
      </c>
      <c r="M49">
        <v>18.38</v>
      </c>
      <c r="N49" s="2">
        <f t="shared" si="10"/>
        <v>18.063285468121769</v>
      </c>
      <c r="O49" s="2">
        <f t="shared" si="11"/>
        <v>18.39924658607962</v>
      </c>
      <c r="P49" s="2">
        <f t="shared" si="12"/>
        <v>22.860805993332644</v>
      </c>
      <c r="Q49" s="2">
        <f t="shared" si="13"/>
        <v>19.761215349909307</v>
      </c>
    </row>
    <row r="50" spans="1:24" x14ac:dyDescent="0.25">
      <c r="A50">
        <v>2014</v>
      </c>
      <c r="B50" s="2">
        <v>10.91</v>
      </c>
      <c r="C50" s="3">
        <v>347.8</v>
      </c>
      <c r="D50" s="2">
        <f t="shared" si="6"/>
        <v>10.897466973004022</v>
      </c>
      <c r="E50">
        <v>109.15</v>
      </c>
      <c r="F50" s="2">
        <f t="shared" si="7"/>
        <v>10.935605611425347</v>
      </c>
      <c r="G50">
        <v>1.237697791688402</v>
      </c>
      <c r="H50" s="2">
        <f t="shared" si="8"/>
        <v>13.534974916036449</v>
      </c>
      <c r="I50">
        <v>1.0732046600591201</v>
      </c>
      <c r="J50" s="2">
        <f t="shared" si="9"/>
        <v>11.736142902750345</v>
      </c>
      <c r="L50">
        <v>2014</v>
      </c>
      <c r="M50">
        <v>18.41</v>
      </c>
      <c r="N50" s="2">
        <f t="shared" si="10"/>
        <v>18.388851234922459</v>
      </c>
      <c r="O50" s="2">
        <f t="shared" si="11"/>
        <v>18.453208002414353</v>
      </c>
      <c r="P50" s="2">
        <f t="shared" si="12"/>
        <v>22.839494794154994</v>
      </c>
      <c r="Q50" s="2">
        <f t="shared" si="13"/>
        <v>19.804068821231329</v>
      </c>
    </row>
    <row r="51" spans="1:24" x14ac:dyDescent="0.25">
      <c r="A51">
        <v>2015</v>
      </c>
      <c r="B51" s="2">
        <v>11.07</v>
      </c>
      <c r="C51" s="3">
        <v>348.2</v>
      </c>
      <c r="D51" s="2">
        <f t="shared" si="6"/>
        <v>11.07</v>
      </c>
      <c r="E51">
        <v>109.532</v>
      </c>
      <c r="F51" s="2">
        <f t="shared" si="7"/>
        <v>11.07</v>
      </c>
      <c r="G51">
        <v>1.2340352395987166</v>
      </c>
      <c r="H51" s="2">
        <f t="shared" si="8"/>
        <v>13.660770102357793</v>
      </c>
      <c r="I51">
        <v>1.0722742781483934</v>
      </c>
      <c r="J51" s="2">
        <f t="shared" si="9"/>
        <v>11.870076259102715</v>
      </c>
      <c r="L51">
        <v>2015</v>
      </c>
      <c r="M51">
        <v>18.940000000000001</v>
      </c>
      <c r="N51" s="2">
        <f t="shared" si="10"/>
        <v>18.940000000000001</v>
      </c>
      <c r="O51" s="2">
        <f t="shared" si="11"/>
        <v>18.939999999999998</v>
      </c>
      <c r="P51" s="2">
        <f t="shared" si="12"/>
        <v>23.372627437999689</v>
      </c>
      <c r="Q51" s="2">
        <f t="shared" si="13"/>
        <v>20.30887482813057</v>
      </c>
    </row>
    <row r="53" spans="1:24" x14ac:dyDescent="0.25">
      <c r="A53" t="s">
        <v>13</v>
      </c>
      <c r="F53" s="4">
        <f>F15/F9</f>
        <v>0.96999815425171876</v>
      </c>
      <c r="H53" s="4">
        <f>H15/H9</f>
        <v>0.99686655788961431</v>
      </c>
      <c r="J53" s="4">
        <f>J15/J9</f>
        <v>0.97895719840038087</v>
      </c>
      <c r="O53" s="4">
        <f>O15/O9</f>
        <v>1.0205871697360112</v>
      </c>
      <c r="P53" s="4">
        <f>P15/P9</f>
        <v>1.0488568606667927</v>
      </c>
      <c r="Q53" s="4">
        <f>Q15/Q9</f>
        <v>1.0300134613955829</v>
      </c>
      <c r="T53" t="s">
        <v>14</v>
      </c>
      <c r="V53" s="4">
        <f>V9/V3</f>
        <v>1.1164023178235165</v>
      </c>
      <c r="W53" s="4">
        <f t="shared" ref="W53:X53" si="14">W9/W3</f>
        <v>1.1403934550107619</v>
      </c>
      <c r="X53" s="4">
        <f t="shared" si="14"/>
        <v>1.1316095721149262</v>
      </c>
    </row>
    <row r="54" spans="1:24" x14ac:dyDescent="0.25">
      <c r="A54" t="s">
        <v>15</v>
      </c>
      <c r="F54" s="4">
        <f>F25/F15</f>
        <v>0.89204927089012398</v>
      </c>
      <c r="H54" s="4">
        <f>H25/H15</f>
        <v>0.91841022552210216</v>
      </c>
      <c r="J54" s="4">
        <f>J25/J15</f>
        <v>0.89964943936518627</v>
      </c>
      <c r="O54" s="4">
        <f>O25/O15</f>
        <v>0.92693654410051529</v>
      </c>
      <c r="P54" s="4">
        <f>P25/P15</f>
        <v>0.95432845280234535</v>
      </c>
      <c r="Q54" s="4">
        <f>Q25/Q15</f>
        <v>0.93483394857216084</v>
      </c>
      <c r="T54" t="s">
        <v>16</v>
      </c>
      <c r="V54" s="4">
        <f>V15/V9</f>
        <v>0.95246360243865813</v>
      </c>
      <c r="W54" s="4">
        <f t="shared" ref="W54:X54" si="15">W15/W9</f>
        <v>0.9788463088474838</v>
      </c>
      <c r="X54" s="4">
        <f t="shared" si="15"/>
        <v>0.96126069491438992</v>
      </c>
    </row>
    <row r="55" spans="1:24" x14ac:dyDescent="0.25">
      <c r="A55" t="s">
        <v>17</v>
      </c>
      <c r="F55" s="4">
        <f>F36/F25</f>
        <v>1.0947334438569856</v>
      </c>
      <c r="H55" s="4">
        <f>H36/H25</f>
        <v>1.0920128374529923</v>
      </c>
      <c r="J55" s="4">
        <f>J36/J25</f>
        <v>1.0912132294439809</v>
      </c>
      <c r="O55" s="4">
        <f>O36/O25</f>
        <v>1.0784827904245367</v>
      </c>
      <c r="P55" s="4">
        <f>P36/P25</f>
        <v>1.0758025697711071</v>
      </c>
      <c r="Q55" s="4">
        <f>Q36/Q25</f>
        <v>1.0750148314575996</v>
      </c>
      <c r="T55" t="s">
        <v>18</v>
      </c>
      <c r="V55" s="4">
        <f>V15/V3</f>
        <v>1.0633325734050545</v>
      </c>
      <c r="W55" s="4">
        <f t="shared" ref="W55:X55" si="16">W15/W3</f>
        <v>1.1162699240711136</v>
      </c>
      <c r="X55" s="4">
        <f t="shared" si="16"/>
        <v>1.0877718036629693</v>
      </c>
    </row>
    <row r="56" spans="1:24" x14ac:dyDescent="0.25">
      <c r="A56" t="s">
        <v>19</v>
      </c>
      <c r="F56" s="4">
        <f>F43/F36</f>
        <v>1.0139325724569657</v>
      </c>
      <c r="H56" s="4">
        <f>H43/H36</f>
        <v>1.0318613005162081</v>
      </c>
      <c r="J56" s="4">
        <f>J43/J36</f>
        <v>1.0145609486436828</v>
      </c>
      <c r="O56" s="4">
        <f>O43/O36</f>
        <v>1.0312651545655076</v>
      </c>
      <c r="P56" s="4">
        <f>P43/P36</f>
        <v>1.0495003637060665</v>
      </c>
      <c r="Q56" s="4">
        <f>Q43/Q36</f>
        <v>1.0319042724742558</v>
      </c>
    </row>
    <row r="57" spans="1:24" x14ac:dyDescent="0.25">
      <c r="A57" t="s">
        <v>20</v>
      </c>
      <c r="F57" s="4">
        <f>F51/F43</f>
        <v>0.97807065307702101</v>
      </c>
      <c r="H57" s="4">
        <f>H51/H43</f>
        <v>0.97727838950647217</v>
      </c>
      <c r="J57" s="4">
        <f>J51/J43</f>
        <v>0.97814318050772631</v>
      </c>
      <c r="K57" s="4">
        <f>1.0172*J57</f>
        <v>0.99496724321245933</v>
      </c>
      <c r="O57" s="4">
        <f>O51/O43</f>
        <v>0.9991682723289329</v>
      </c>
      <c r="P57" s="4">
        <f>P51/P43</f>
        <v>0.99835891911858554</v>
      </c>
      <c r="Q57" s="4">
        <f>Q51/Q43</f>
        <v>0.99924236422342572</v>
      </c>
      <c r="R57" s="4">
        <f>1.0172*Q57</f>
        <v>1.0164293328880687</v>
      </c>
    </row>
    <row r="58" spans="1:24" x14ac:dyDescent="0.25">
      <c r="F58" s="4"/>
      <c r="H58" s="4"/>
      <c r="J58" s="4"/>
      <c r="K58" s="4"/>
      <c r="O58" s="4"/>
      <c r="P58" s="4"/>
      <c r="Q58" s="4"/>
      <c r="R58" s="4"/>
    </row>
    <row r="59" spans="1:24" x14ac:dyDescent="0.25">
      <c r="A59" t="s">
        <v>21</v>
      </c>
      <c r="F59" s="4">
        <f>F51/F9</f>
        <v>0.93939325903375603</v>
      </c>
      <c r="H59" s="4">
        <f>H51/H9</f>
        <v>1.0081870189382856</v>
      </c>
      <c r="J59" s="4">
        <f>J51/J9</f>
        <v>0.95373388688528815</v>
      </c>
      <c r="K59" s="4">
        <f t="shared" ref="K59:K68" si="17">1.0172*J59</f>
        <v>0.97013810973971526</v>
      </c>
      <c r="O59" s="4">
        <f>O51/O9</f>
        <v>1.0512894511618434</v>
      </c>
      <c r="P59" s="4">
        <f>P51/P9</f>
        <v>1.1282776064396254</v>
      </c>
      <c r="Q59" s="4">
        <f>Q51/Q9</f>
        <v>1.0673382684578718</v>
      </c>
      <c r="R59" s="4">
        <f t="shared" ref="R59:R62" si="18">1.0172*Q59</f>
        <v>1.0856964866753473</v>
      </c>
    </row>
    <row r="60" spans="1:24" x14ac:dyDescent="0.25">
      <c r="A60" t="s">
        <v>22</v>
      </c>
      <c r="F60" s="4">
        <f>F51/F15</f>
        <v>0.96844850159372509</v>
      </c>
      <c r="H60" s="4">
        <f>H51/H15</f>
        <v>1.011356044556893</v>
      </c>
      <c r="J60" s="4">
        <f>J51/J15</f>
        <v>0.9742345103991189</v>
      </c>
      <c r="K60" s="4">
        <f t="shared" si="17"/>
        <v>0.99099134397798383</v>
      </c>
      <c r="O60" s="4">
        <f>O51/O15</f>
        <v>1.0300829584539788</v>
      </c>
      <c r="P60" s="4">
        <f>P51/P15</f>
        <v>1.0757212435282564</v>
      </c>
      <c r="Q60" s="4">
        <f>Q51/Q15</f>
        <v>1.036237203164041</v>
      </c>
      <c r="R60" s="4">
        <f t="shared" si="18"/>
        <v>1.0540604830584626</v>
      </c>
    </row>
    <row r="61" spans="1:24" x14ac:dyDescent="0.25">
      <c r="A61" t="s">
        <v>23</v>
      </c>
      <c r="F61" s="4">
        <f>F51/F25</f>
        <v>1.0856446310721903</v>
      </c>
      <c r="H61" s="4">
        <f>H51/H25</f>
        <v>1.1012029444488738</v>
      </c>
      <c r="J61" s="4">
        <f>J51/J25</f>
        <v>1.0829045934676085</v>
      </c>
      <c r="K61" s="4">
        <f t="shared" si="17"/>
        <v>1.1015305524752514</v>
      </c>
      <c r="O61" s="4">
        <f>O51/O25</f>
        <v>1.111276672615767</v>
      </c>
      <c r="P61" s="4">
        <f>P51/P25</f>
        <v>1.1272023173671981</v>
      </c>
      <c r="Q61" s="4">
        <f>Q51/Q25</f>
        <v>1.1084719427945045</v>
      </c>
      <c r="R61" s="4">
        <f t="shared" si="18"/>
        <v>1.12753766021057</v>
      </c>
    </row>
    <row r="62" spans="1:24" x14ac:dyDescent="0.25">
      <c r="A62" t="s">
        <v>24</v>
      </c>
      <c r="F62" s="4">
        <f>F51/F36</f>
        <v>0.99169769331904833</v>
      </c>
      <c r="H62" s="4">
        <f>H51/H36</f>
        <v>1.0084157499625337</v>
      </c>
      <c r="J62" s="4">
        <f>J51/J36</f>
        <v>0.99238587312526805</v>
      </c>
      <c r="K62" s="4">
        <f t="shared" si="17"/>
        <v>1.0094549101430228</v>
      </c>
      <c r="O62" s="4">
        <f>O51/O36</f>
        <v>1.0304074228002482</v>
      </c>
      <c r="P62" s="4">
        <f>P51/P36</f>
        <v>1.047778048724151</v>
      </c>
      <c r="Q62" s="4">
        <f>Q51/Q36</f>
        <v>1.0311224648794295</v>
      </c>
      <c r="R62" s="4">
        <f t="shared" si="18"/>
        <v>1.0488577712753557</v>
      </c>
    </row>
    <row r="63" spans="1:24" x14ac:dyDescent="0.25">
      <c r="K63" s="4"/>
      <c r="R63" s="4"/>
    </row>
    <row r="64" spans="1:24" x14ac:dyDescent="0.25">
      <c r="A64" t="s">
        <v>25</v>
      </c>
      <c r="F64" s="4">
        <f>F43/F9</f>
        <v>0.96045541912377663</v>
      </c>
      <c r="H64" s="4">
        <f>H43/H9</f>
        <v>1.0316272515218741</v>
      </c>
      <c r="J64" s="4">
        <f>J43/J9</f>
        <v>0.97504527546798614</v>
      </c>
      <c r="K64" s="4"/>
      <c r="O64" s="4">
        <f>O43/O9</f>
        <v>1.0521645655455241</v>
      </c>
      <c r="P64" s="4">
        <f>P43/P9</f>
        <v>1.1301322448601352</v>
      </c>
      <c r="Q64" s="4">
        <f>Q43/Q9</f>
        <v>1.0681475352452332</v>
      </c>
      <c r="R64" s="4"/>
    </row>
    <row r="65" spans="1:19" x14ac:dyDescent="0.25">
      <c r="K65" s="4"/>
      <c r="R65" s="4"/>
    </row>
    <row r="66" spans="1:19" x14ac:dyDescent="0.25">
      <c r="A66" t="s">
        <v>26</v>
      </c>
      <c r="F66" s="4">
        <f>F43/F25</f>
        <v>1.1099858968845866</v>
      </c>
      <c r="H66" s="4">
        <f>H43/H25</f>
        <v>1.1268057866346393</v>
      </c>
      <c r="J66" s="4">
        <f>J43/J25</f>
        <v>1.1071023292372222</v>
      </c>
      <c r="K66" s="4"/>
      <c r="O66" s="4">
        <f t="shared" ref="O66:Q66" si="19">O43/O25</f>
        <v>1.1122017215633997</v>
      </c>
      <c r="P66" s="4">
        <f t="shared" si="19"/>
        <v>1.1290551882506981</v>
      </c>
      <c r="Q66" s="4">
        <f t="shared" si="19"/>
        <v>1.1093123975542889</v>
      </c>
      <c r="R66" s="4"/>
    </row>
    <row r="67" spans="1:19" x14ac:dyDescent="0.25">
      <c r="K67" s="4"/>
      <c r="R67" s="4"/>
    </row>
    <row r="68" spans="1:19" x14ac:dyDescent="0.25">
      <c r="A68" t="s">
        <v>27</v>
      </c>
      <c r="F68" s="4">
        <f>F59*V53</f>
        <v>1.0487408117330723</v>
      </c>
      <c r="H68" s="4">
        <f>H59*W53</f>
        <v>1.1497298778240319</v>
      </c>
      <c r="J68" s="4">
        <f>J59*X53</f>
        <v>1.0792543956497664</v>
      </c>
      <c r="K68" s="4">
        <f t="shared" si="17"/>
        <v>1.0978175712549425</v>
      </c>
      <c r="L68" s="4">
        <f>1.0172*H68</f>
        <v>1.1695052317226053</v>
      </c>
      <c r="O68" s="4">
        <f>O59*V53</f>
        <v>1.1736619799804946</v>
      </c>
      <c r="P68" s="4">
        <f t="shared" ref="P68:Q68" si="20">P59*W53</f>
        <v>1.2866803978189572</v>
      </c>
      <c r="Q68" s="4">
        <f t="shared" si="20"/>
        <v>1.2078102012714986</v>
      </c>
      <c r="R68" s="4">
        <f t="shared" ref="R68" si="21">1.0172*Q68</f>
        <v>1.2285845367333685</v>
      </c>
      <c r="S68" s="4">
        <f>1.0172*P68</f>
        <v>1.3088113006614432</v>
      </c>
    </row>
    <row r="70" spans="1:19" x14ac:dyDescent="0.25">
      <c r="K70" t="s">
        <v>28</v>
      </c>
    </row>
    <row r="71" spans="1:19" x14ac:dyDescent="0.25">
      <c r="K71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52"/>
  <sheetViews>
    <sheetView topLeftCell="AL20" workbookViewId="0">
      <selection activeCell="U11" sqref="U11"/>
    </sheetView>
  </sheetViews>
  <sheetFormatPr defaultRowHeight="15" x14ac:dyDescent="0.25"/>
  <sheetData>
    <row r="2" spans="1:63" x14ac:dyDescent="0.25">
      <c r="AK2" t="s">
        <v>57</v>
      </c>
      <c r="AN2" t="s">
        <v>56</v>
      </c>
    </row>
    <row r="3" spans="1:63" x14ac:dyDescent="0.25">
      <c r="B3" t="s">
        <v>43</v>
      </c>
      <c r="C3" t="s">
        <v>53</v>
      </c>
      <c r="D3" t="s">
        <v>52</v>
      </c>
      <c r="E3" t="s">
        <v>51</v>
      </c>
      <c r="F3" t="s">
        <v>50</v>
      </c>
      <c r="G3" t="s">
        <v>49</v>
      </c>
      <c r="H3" t="s">
        <v>48</v>
      </c>
      <c r="I3" t="s">
        <v>47</v>
      </c>
      <c r="J3" t="s">
        <v>46</v>
      </c>
      <c r="K3" t="s">
        <v>45</v>
      </c>
      <c r="L3" t="s">
        <v>44</v>
      </c>
      <c r="O3" t="s">
        <v>40</v>
      </c>
      <c r="P3" t="s">
        <v>39</v>
      </c>
      <c r="Q3" t="s">
        <v>38</v>
      </c>
      <c r="R3" t="s">
        <v>37</v>
      </c>
      <c r="S3" t="s">
        <v>55</v>
      </c>
      <c r="T3" t="s">
        <v>44</v>
      </c>
      <c r="V3" t="s">
        <v>36</v>
      </c>
      <c r="X3" t="s">
        <v>43</v>
      </c>
      <c r="Y3" t="s">
        <v>42</v>
      </c>
      <c r="Z3" t="s">
        <v>41</v>
      </c>
      <c r="AB3" t="s">
        <v>40</v>
      </c>
      <c r="AC3" t="s">
        <v>42</v>
      </c>
      <c r="AD3" t="s">
        <v>41</v>
      </c>
      <c r="AF3" t="s">
        <v>40</v>
      </c>
      <c r="AG3" t="s">
        <v>50</v>
      </c>
      <c r="AH3" t="s">
        <v>54</v>
      </c>
      <c r="AI3" t="s">
        <v>41</v>
      </c>
      <c r="AK3" t="s">
        <v>42</v>
      </c>
      <c r="AL3" t="s">
        <v>41</v>
      </c>
      <c r="AN3" t="s">
        <v>42</v>
      </c>
      <c r="AO3" t="s">
        <v>41</v>
      </c>
      <c r="AQ3" t="s">
        <v>43</v>
      </c>
      <c r="AR3" t="s">
        <v>53</v>
      </c>
      <c r="AS3" t="s">
        <v>52</v>
      </c>
      <c r="AT3" t="s">
        <v>51</v>
      </c>
      <c r="AU3" t="s">
        <v>50</v>
      </c>
      <c r="AV3" t="s">
        <v>49</v>
      </c>
      <c r="AW3" t="s">
        <v>48</v>
      </c>
      <c r="AX3" t="s">
        <v>47</v>
      </c>
      <c r="AY3" t="s">
        <v>46</v>
      </c>
      <c r="AZ3" t="s">
        <v>45</v>
      </c>
      <c r="BA3" t="s">
        <v>44</v>
      </c>
      <c r="BC3" t="s">
        <v>43</v>
      </c>
      <c r="BD3" t="s">
        <v>42</v>
      </c>
      <c r="BE3" t="s">
        <v>41</v>
      </c>
      <c r="BG3" t="s">
        <v>40</v>
      </c>
      <c r="BH3" t="s">
        <v>39</v>
      </c>
      <c r="BI3" t="s">
        <v>38</v>
      </c>
      <c r="BJ3" t="s">
        <v>37</v>
      </c>
      <c r="BK3" t="s">
        <v>36</v>
      </c>
    </row>
    <row r="4" spans="1:63" x14ac:dyDescent="0.25">
      <c r="A4">
        <v>1994</v>
      </c>
      <c r="B4" s="5">
        <v>47.72</v>
      </c>
      <c r="C4" s="5">
        <v>4.97</v>
      </c>
      <c r="D4" s="5">
        <v>10.71</v>
      </c>
      <c r="E4" s="5">
        <v>0.42</v>
      </c>
      <c r="F4" s="5">
        <v>3.02</v>
      </c>
      <c r="G4" s="5">
        <v>2.5</v>
      </c>
      <c r="H4" s="5">
        <v>8.0299999999999994</v>
      </c>
      <c r="I4" s="5">
        <v>3.52</v>
      </c>
      <c r="J4" s="5">
        <v>4.28</v>
      </c>
      <c r="K4" s="5">
        <v>9.2799999999999994</v>
      </c>
      <c r="L4" s="5">
        <v>5.56</v>
      </c>
      <c r="M4">
        <v>100</v>
      </c>
      <c r="O4">
        <f t="shared" ref="O4:O24" si="0">B4+C4+D4</f>
        <v>63.4</v>
      </c>
      <c r="P4">
        <f t="shared" ref="P4:P24" si="1">E4+F4</f>
        <v>3.44</v>
      </c>
      <c r="Q4">
        <f t="shared" ref="Q4:Q24" si="2">G4+H4</f>
        <v>10.53</v>
      </c>
      <c r="R4">
        <f t="shared" ref="R4:R24" si="3">I4+J4</f>
        <v>7.8000000000000007</v>
      </c>
      <c r="S4">
        <f t="shared" ref="S4:S24" si="4">K4</f>
        <v>9.2799999999999994</v>
      </c>
      <c r="T4">
        <f t="shared" ref="T4:T24" si="5">L4</f>
        <v>5.56</v>
      </c>
      <c r="V4">
        <f t="shared" ref="V4:V24" si="6">S4+T4</f>
        <v>14.84</v>
      </c>
      <c r="X4" s="6">
        <f t="shared" ref="X4:X24" si="7">B4</f>
        <v>47.72</v>
      </c>
      <c r="Y4" s="6">
        <f t="shared" ref="Y4:Y24" si="8">D4+F4+H4+J4+L4</f>
        <v>31.599999999999998</v>
      </c>
      <c r="Z4" s="6">
        <f t="shared" ref="Z4:Z24" si="9">C4+E4+G4+I4+K4</f>
        <v>20.689999999999998</v>
      </c>
      <c r="AA4" s="6"/>
      <c r="AB4" s="6">
        <f t="shared" ref="AB4:AB24" si="10">B4+C4+D4</f>
        <v>63.4</v>
      </c>
      <c r="AC4" s="6">
        <f t="shared" ref="AC4:AC24" si="11">F4+H4+J4+L4</f>
        <v>20.889999999999997</v>
      </c>
      <c r="AD4" s="6">
        <f t="shared" ref="AD4:AD24" si="12">E4+G4+I4+K4</f>
        <v>15.719999999999999</v>
      </c>
      <c r="AF4" s="6">
        <f t="shared" ref="AF4:AF24" si="13">B4+C4+D4</f>
        <v>63.4</v>
      </c>
      <c r="AG4" s="6">
        <f t="shared" ref="AG4:AG24" si="14">F4</f>
        <v>3.02</v>
      </c>
      <c r="AH4" s="6">
        <f t="shared" ref="AH4:AH24" si="15">H4+J4+L4</f>
        <v>17.869999999999997</v>
      </c>
      <c r="AI4" s="6">
        <f t="shared" ref="AI4:AI24" si="16">E4+G4+I4+K4</f>
        <v>15.719999999999999</v>
      </c>
      <c r="AK4" s="6">
        <f t="shared" ref="AK4:AK24" si="17">100*(F4+H4+J4+L4)/SUM(E4:L4)</f>
        <v>57.060912319038501</v>
      </c>
      <c r="AL4" s="6">
        <f t="shared" ref="AL4:AL24" si="18">100-AK4</f>
        <v>42.939087680961499</v>
      </c>
      <c r="AM4" s="6"/>
      <c r="AN4" s="6">
        <f t="shared" ref="AN4:AN24" si="19">100*(H4+J4+L4)/SUM(G4:L4)</f>
        <v>53.873982514320161</v>
      </c>
      <c r="AO4" s="6">
        <f t="shared" ref="AO4:AO24" si="20">100-AN4</f>
        <v>46.126017485679839</v>
      </c>
      <c r="AQ4" s="6">
        <f>0.01*B4*'[1]LF status'!$D4</f>
        <v>3.8748639999999996</v>
      </c>
      <c r="AR4" s="6">
        <f>0.01*C4*'[1]LF status'!$D4</f>
        <v>0.40356399999999998</v>
      </c>
      <c r="AS4" s="6">
        <f>0.01*D4*'[1]LF status'!$D4</f>
        <v>0.86965199999999998</v>
      </c>
      <c r="AT4" s="6">
        <f>0.01*E4*'[1]LF status'!$D4</f>
        <v>3.4103999999999995E-2</v>
      </c>
      <c r="AU4" s="6">
        <f>0.01*F4*'[1]LF status'!$D4</f>
        <v>0.245224</v>
      </c>
      <c r="AV4" s="6">
        <f>0.01*G4*'[1]LF status'!$D4</f>
        <v>0.20299999999999999</v>
      </c>
      <c r="AW4" s="6">
        <f>0.01*H4*'[1]LF status'!$D4</f>
        <v>0.65203599999999995</v>
      </c>
      <c r="AX4" s="6">
        <f>0.01*I4*'[1]LF status'!$D4</f>
        <v>0.28582399999999997</v>
      </c>
      <c r="AY4" s="6">
        <f>0.01*J4*'[1]LF status'!$D4</f>
        <v>0.34753600000000001</v>
      </c>
      <c r="AZ4" s="6">
        <f>0.01*K4*'[1]LF status'!$D4</f>
        <v>0.75353599999999987</v>
      </c>
      <c r="BA4" s="6">
        <f>0.01*L4*'[1]LF status'!$D4</f>
        <v>0.45147199999999993</v>
      </c>
      <c r="BC4" s="6">
        <f>0.01*X4*'[1]LF status'!$D4</f>
        <v>3.8748639999999996</v>
      </c>
      <c r="BD4" s="6">
        <f>0.01*Y4*'[1]LF status'!$D4</f>
        <v>2.5659199999999998</v>
      </c>
      <c r="BE4" s="6">
        <f>0.01*Z4*'[1]LF status'!$D4</f>
        <v>1.6800279999999996</v>
      </c>
      <c r="BG4" s="6">
        <f>0.01*SUM(B4:D4)*'[1]LF status'!$D4</f>
        <v>5.1480799999999993</v>
      </c>
      <c r="BH4" s="6">
        <f>0.01*SUM(E4:F4)*'[1]LF status'!$D4</f>
        <v>0.27932799999999997</v>
      </c>
      <c r="BI4" s="6">
        <f>0.01*SUM(G4:H4)*'[1]LF status'!$D4</f>
        <v>0.8550359999999998</v>
      </c>
      <c r="BJ4" s="6">
        <f>0.01*SUM(I4:J4)*'[1]LF status'!$D4</f>
        <v>0.63336000000000003</v>
      </c>
      <c r="BK4" s="6">
        <f>0.01*SUM(K4:L4)*'[1]LF status'!$D4</f>
        <v>1.2050079999999999</v>
      </c>
    </row>
    <row r="5" spans="1:63" x14ac:dyDescent="0.25">
      <c r="A5">
        <v>1995</v>
      </c>
      <c r="B5" s="5">
        <v>49.08</v>
      </c>
      <c r="C5" s="5">
        <v>4.71</v>
      </c>
      <c r="D5" s="5">
        <v>9.08</v>
      </c>
      <c r="E5" s="5">
        <v>0.34</v>
      </c>
      <c r="F5" s="5">
        <v>3.97</v>
      </c>
      <c r="G5" s="5">
        <v>1.61</v>
      </c>
      <c r="H5" s="5">
        <v>8.57</v>
      </c>
      <c r="I5" s="5">
        <v>3.87</v>
      </c>
      <c r="J5" s="5">
        <v>5.33</v>
      </c>
      <c r="K5" s="5">
        <v>8.0500000000000007</v>
      </c>
      <c r="L5" s="5">
        <v>5.39</v>
      </c>
      <c r="M5">
        <v>100</v>
      </c>
      <c r="O5">
        <f t="shared" si="0"/>
        <v>62.87</v>
      </c>
      <c r="P5">
        <f t="shared" si="1"/>
        <v>4.3100000000000005</v>
      </c>
      <c r="Q5">
        <f t="shared" si="2"/>
        <v>10.18</v>
      </c>
      <c r="R5">
        <f t="shared" si="3"/>
        <v>9.1999999999999993</v>
      </c>
      <c r="S5">
        <f t="shared" si="4"/>
        <v>8.0500000000000007</v>
      </c>
      <c r="T5">
        <f t="shared" si="5"/>
        <v>5.39</v>
      </c>
      <c r="V5">
        <f t="shared" si="6"/>
        <v>13.440000000000001</v>
      </c>
      <c r="X5" s="6">
        <f t="shared" si="7"/>
        <v>49.08</v>
      </c>
      <c r="Y5" s="6">
        <f t="shared" si="8"/>
        <v>32.340000000000003</v>
      </c>
      <c r="Z5" s="6">
        <f t="shared" si="9"/>
        <v>18.580000000000002</v>
      </c>
      <c r="AA5" s="6"/>
      <c r="AB5" s="6">
        <f t="shared" si="10"/>
        <v>62.87</v>
      </c>
      <c r="AC5" s="6">
        <f t="shared" si="11"/>
        <v>23.26</v>
      </c>
      <c r="AD5" s="6">
        <f t="shared" si="12"/>
        <v>13.870000000000001</v>
      </c>
      <c r="AF5" s="6">
        <f t="shared" si="13"/>
        <v>62.87</v>
      </c>
      <c r="AG5" s="6">
        <f t="shared" si="14"/>
        <v>3.97</v>
      </c>
      <c r="AH5" s="6">
        <f t="shared" si="15"/>
        <v>19.29</v>
      </c>
      <c r="AI5" s="6">
        <f t="shared" si="16"/>
        <v>13.870000000000001</v>
      </c>
      <c r="AK5" s="6">
        <f t="shared" si="17"/>
        <v>62.644761648262858</v>
      </c>
      <c r="AL5" s="6">
        <f t="shared" si="18"/>
        <v>37.355238351737142</v>
      </c>
      <c r="AM5" s="6"/>
      <c r="AN5" s="6">
        <f t="shared" si="19"/>
        <v>58.775137111517367</v>
      </c>
      <c r="AO5" s="6">
        <f t="shared" si="20"/>
        <v>41.224862888482633</v>
      </c>
      <c r="AQ5" s="6">
        <f>0.01*B5*'[1]LF status'!$D5</f>
        <v>3.9754800000000001</v>
      </c>
      <c r="AR5" s="6">
        <f>0.01*C5*'[1]LF status'!$D5</f>
        <v>0.38151000000000002</v>
      </c>
      <c r="AS5" s="6">
        <f>0.01*D5*'[1]LF status'!$D5</f>
        <v>0.73548000000000002</v>
      </c>
      <c r="AT5" s="6">
        <f>0.01*E5*'[1]LF status'!$D5</f>
        <v>2.7540000000000002E-2</v>
      </c>
      <c r="AU5" s="6">
        <f>0.01*F5*'[1]LF status'!$D5</f>
        <v>0.32157000000000002</v>
      </c>
      <c r="AV5" s="6">
        <f>0.01*G5*'[1]LF status'!$D5</f>
        <v>0.13041</v>
      </c>
      <c r="AW5" s="6">
        <f>0.01*H5*'[1]LF status'!$D5</f>
        <v>0.69416999999999995</v>
      </c>
      <c r="AX5" s="6">
        <f>0.01*I5*'[1]LF status'!$D5</f>
        <v>0.31347000000000003</v>
      </c>
      <c r="AY5" s="6">
        <f>0.01*J5*'[1]LF status'!$D5</f>
        <v>0.43173</v>
      </c>
      <c r="AZ5" s="6">
        <f>0.01*K5*'[1]LF status'!$D5</f>
        <v>0.65205000000000002</v>
      </c>
      <c r="BA5" s="6">
        <f>0.01*L5*'[1]LF status'!$D5</f>
        <v>0.43658999999999998</v>
      </c>
      <c r="BC5" s="6">
        <f>0.01*X5*'[1]LF status'!$D5</f>
        <v>3.9754800000000001</v>
      </c>
      <c r="BD5" s="6">
        <f>0.01*Y5*'[1]LF status'!$D5</f>
        <v>2.6195400000000002</v>
      </c>
      <c r="BE5" s="6">
        <f>0.01*Z5*'[1]LF status'!$D5</f>
        <v>1.5049800000000002</v>
      </c>
      <c r="BG5" s="6">
        <f>0.01*SUM(B5:D5)*'[1]LF status'!$D5</f>
        <v>5.0924700000000005</v>
      </c>
      <c r="BH5" s="6">
        <f>0.01*SUM(E5:F5)*'[1]LF status'!$D5</f>
        <v>0.34911000000000003</v>
      </c>
      <c r="BI5" s="6">
        <f>0.01*SUM(G5:H5)*'[1]LF status'!$D5</f>
        <v>0.82457999999999998</v>
      </c>
      <c r="BJ5" s="6">
        <f>0.01*SUM(I5:J5)*'[1]LF status'!$D5</f>
        <v>0.74519999999999997</v>
      </c>
      <c r="BK5" s="6">
        <f>0.01*SUM(K5:L5)*'[1]LF status'!$D5</f>
        <v>1.0886400000000001</v>
      </c>
    </row>
    <row r="6" spans="1:63" x14ac:dyDescent="0.25">
      <c r="A6">
        <v>1996</v>
      </c>
      <c r="B6" s="5">
        <v>49.15</v>
      </c>
      <c r="C6" s="5">
        <v>4.57</v>
      </c>
      <c r="D6" s="5">
        <v>8.4</v>
      </c>
      <c r="E6" s="5">
        <v>0.43</v>
      </c>
      <c r="F6" s="5">
        <v>3.94</v>
      </c>
      <c r="G6" s="5">
        <v>1.87</v>
      </c>
      <c r="H6" s="5">
        <v>8.7200000000000006</v>
      </c>
      <c r="I6" s="5">
        <v>3.79</v>
      </c>
      <c r="J6" s="5">
        <v>5.71</v>
      </c>
      <c r="K6" s="5">
        <v>8.8000000000000007</v>
      </c>
      <c r="L6" s="5">
        <v>4.6399999999999997</v>
      </c>
      <c r="M6">
        <v>100</v>
      </c>
      <c r="O6">
        <f t="shared" si="0"/>
        <v>62.12</v>
      </c>
      <c r="P6">
        <f t="shared" si="1"/>
        <v>4.37</v>
      </c>
      <c r="Q6">
        <f t="shared" si="2"/>
        <v>10.59</v>
      </c>
      <c r="R6">
        <f t="shared" si="3"/>
        <v>9.5</v>
      </c>
      <c r="S6">
        <f t="shared" si="4"/>
        <v>8.8000000000000007</v>
      </c>
      <c r="T6">
        <f t="shared" si="5"/>
        <v>4.6399999999999997</v>
      </c>
      <c r="V6">
        <f t="shared" si="6"/>
        <v>13.440000000000001</v>
      </c>
      <c r="X6" s="6">
        <f t="shared" si="7"/>
        <v>49.15</v>
      </c>
      <c r="Y6" s="6">
        <f t="shared" si="8"/>
        <v>31.410000000000004</v>
      </c>
      <c r="Z6" s="6">
        <f t="shared" si="9"/>
        <v>19.46</v>
      </c>
      <c r="AA6" s="6"/>
      <c r="AB6" s="6">
        <f t="shared" si="10"/>
        <v>62.12</v>
      </c>
      <c r="AC6" s="6">
        <f t="shared" si="11"/>
        <v>23.01</v>
      </c>
      <c r="AD6" s="6">
        <f t="shared" si="12"/>
        <v>14.89</v>
      </c>
      <c r="AF6" s="6">
        <f t="shared" si="13"/>
        <v>62.12</v>
      </c>
      <c r="AG6" s="6">
        <f t="shared" si="14"/>
        <v>3.94</v>
      </c>
      <c r="AH6" s="6">
        <f t="shared" si="15"/>
        <v>19.07</v>
      </c>
      <c r="AI6" s="6">
        <f t="shared" si="16"/>
        <v>14.89</v>
      </c>
      <c r="AK6" s="6">
        <f t="shared" si="17"/>
        <v>60.712401055408961</v>
      </c>
      <c r="AL6" s="6">
        <f t="shared" si="18"/>
        <v>39.287598944591039</v>
      </c>
      <c r="AM6" s="6"/>
      <c r="AN6" s="6">
        <f t="shared" si="19"/>
        <v>56.874440799284223</v>
      </c>
      <c r="AO6" s="6">
        <f t="shared" si="20"/>
        <v>43.125559200715777</v>
      </c>
      <c r="AQ6" s="6">
        <f>0.01*B6*'[1]LF status'!$D6</f>
        <v>4.054875</v>
      </c>
      <c r="AR6" s="6">
        <f>0.01*C6*'[1]LF status'!$D6</f>
        <v>0.37702500000000005</v>
      </c>
      <c r="AS6" s="6">
        <f>0.01*D6*'[1]LF status'!$D6</f>
        <v>0.69300000000000006</v>
      </c>
      <c r="AT6" s="6">
        <f>0.01*E6*'[1]LF status'!$D6</f>
        <v>3.5475E-2</v>
      </c>
      <c r="AU6" s="6">
        <f>0.01*F6*'[1]LF status'!$D6</f>
        <v>0.32505000000000001</v>
      </c>
      <c r="AV6" s="6">
        <f>0.01*G6*'[1]LF status'!$D6</f>
        <v>0.15427500000000002</v>
      </c>
      <c r="AW6" s="6">
        <f>0.01*H6*'[1]LF status'!$D6</f>
        <v>0.71940000000000015</v>
      </c>
      <c r="AX6" s="6">
        <f>0.01*I6*'[1]LF status'!$D6</f>
        <v>0.31267500000000004</v>
      </c>
      <c r="AY6" s="6">
        <f>0.01*J6*'[1]LF status'!$D6</f>
        <v>0.47107499999999997</v>
      </c>
      <c r="AZ6" s="6">
        <f>0.01*K6*'[1]LF status'!$D6</f>
        <v>0.72600000000000009</v>
      </c>
      <c r="BA6" s="6">
        <f>0.01*L6*'[1]LF status'!$D6</f>
        <v>0.38279999999999997</v>
      </c>
      <c r="BC6" s="6">
        <f>0.01*X6*'[1]LF status'!$D6</f>
        <v>4.054875</v>
      </c>
      <c r="BD6" s="6">
        <f>0.01*Y6*'[1]LF status'!$D6</f>
        <v>2.5913250000000003</v>
      </c>
      <c r="BE6" s="6">
        <f>0.01*Z6*'[1]LF status'!$D6</f>
        <v>1.6054500000000003</v>
      </c>
      <c r="BG6" s="6">
        <f>0.01*SUM(B6:D6)*'[1]LF status'!$D6</f>
        <v>5.1249000000000002</v>
      </c>
      <c r="BH6" s="6">
        <f>0.01*SUM(E6:F6)*'[1]LF status'!$D6</f>
        <v>0.36052500000000004</v>
      </c>
      <c r="BI6" s="6">
        <f>0.01*SUM(G6:H6)*'[1]LF status'!$D6</f>
        <v>0.87367499999999998</v>
      </c>
      <c r="BJ6" s="6">
        <f>0.01*SUM(I6:J6)*'[1]LF status'!$D6</f>
        <v>0.78375000000000006</v>
      </c>
      <c r="BK6" s="6">
        <f>0.01*SUM(K6:L6)*'[1]LF status'!$D6</f>
        <v>1.1088000000000002</v>
      </c>
    </row>
    <row r="7" spans="1:63" x14ac:dyDescent="0.25">
      <c r="A7">
        <v>1997</v>
      </c>
      <c r="B7" s="5">
        <v>52.57</v>
      </c>
      <c r="C7" s="5">
        <v>4.28</v>
      </c>
      <c r="D7" s="5">
        <v>6.3</v>
      </c>
      <c r="E7" s="5">
        <v>0.5</v>
      </c>
      <c r="F7" s="5">
        <v>3.83</v>
      </c>
      <c r="G7" s="5">
        <v>1.92</v>
      </c>
      <c r="H7" s="5">
        <v>8.24</v>
      </c>
      <c r="I7" s="5">
        <v>2.81</v>
      </c>
      <c r="J7" s="5">
        <v>6.11</v>
      </c>
      <c r="K7" s="5">
        <v>6.93</v>
      </c>
      <c r="L7" s="5">
        <v>6.52</v>
      </c>
      <c r="M7">
        <v>100</v>
      </c>
      <c r="O7">
        <f t="shared" si="0"/>
        <v>63.15</v>
      </c>
      <c r="P7">
        <f t="shared" si="1"/>
        <v>4.33</v>
      </c>
      <c r="Q7">
        <f t="shared" si="2"/>
        <v>10.16</v>
      </c>
      <c r="R7">
        <f t="shared" si="3"/>
        <v>8.92</v>
      </c>
      <c r="S7">
        <f t="shared" si="4"/>
        <v>6.93</v>
      </c>
      <c r="T7">
        <f t="shared" si="5"/>
        <v>6.52</v>
      </c>
      <c r="V7">
        <f t="shared" si="6"/>
        <v>13.45</v>
      </c>
      <c r="X7" s="6">
        <f t="shared" si="7"/>
        <v>52.57</v>
      </c>
      <c r="Y7" s="6">
        <f t="shared" si="8"/>
        <v>30.999999999999996</v>
      </c>
      <c r="Z7" s="6">
        <f t="shared" si="9"/>
        <v>16.439999999999998</v>
      </c>
      <c r="AA7" s="6"/>
      <c r="AB7" s="6">
        <f t="shared" si="10"/>
        <v>63.15</v>
      </c>
      <c r="AC7" s="6">
        <f t="shared" si="11"/>
        <v>24.7</v>
      </c>
      <c r="AD7" s="6">
        <f t="shared" si="12"/>
        <v>12.16</v>
      </c>
      <c r="AF7" s="6">
        <f t="shared" si="13"/>
        <v>63.15</v>
      </c>
      <c r="AG7" s="6">
        <f t="shared" si="14"/>
        <v>3.83</v>
      </c>
      <c r="AH7" s="6">
        <f t="shared" si="15"/>
        <v>20.87</v>
      </c>
      <c r="AI7" s="6">
        <f t="shared" si="16"/>
        <v>12.16</v>
      </c>
      <c r="AK7" s="6">
        <f t="shared" si="17"/>
        <v>67.010309278350519</v>
      </c>
      <c r="AL7" s="6">
        <f t="shared" si="18"/>
        <v>32.989690721649481</v>
      </c>
      <c r="AM7" s="6"/>
      <c r="AN7" s="6">
        <f t="shared" si="19"/>
        <v>64.156163541346444</v>
      </c>
      <c r="AO7" s="6">
        <f t="shared" si="20"/>
        <v>35.843836458653556</v>
      </c>
      <c r="AQ7" s="6">
        <f>0.01*B7*'[1]LF status'!$D7</f>
        <v>4.2371420000000004</v>
      </c>
      <c r="AR7" s="6">
        <f>0.01*C7*'[1]LF status'!$D7</f>
        <v>0.34496800000000005</v>
      </c>
      <c r="AS7" s="6">
        <f>0.01*D7*'[1]LF status'!$D7</f>
        <v>0.50778000000000001</v>
      </c>
      <c r="AT7" s="6">
        <f>0.01*E7*'[1]LF status'!$D7</f>
        <v>4.0300000000000002E-2</v>
      </c>
      <c r="AU7" s="6">
        <f>0.01*F7*'[1]LF status'!$D7</f>
        <v>0.30869800000000003</v>
      </c>
      <c r="AV7" s="6">
        <f>0.01*G7*'[1]LF status'!$D7</f>
        <v>0.154752</v>
      </c>
      <c r="AW7" s="6">
        <f>0.01*H7*'[1]LF status'!$D7</f>
        <v>0.66414400000000007</v>
      </c>
      <c r="AX7" s="6">
        <f>0.01*I7*'[1]LF status'!$D7</f>
        <v>0.22648600000000002</v>
      </c>
      <c r="AY7" s="6">
        <f>0.01*J7*'[1]LF status'!$D7</f>
        <v>0.49246600000000007</v>
      </c>
      <c r="AZ7" s="6">
        <f>0.01*K7*'[1]LF status'!$D7</f>
        <v>0.558558</v>
      </c>
      <c r="BA7" s="6">
        <f>0.01*L7*'[1]LF status'!$D7</f>
        <v>0.52551199999999998</v>
      </c>
      <c r="BC7" s="6">
        <f>0.01*X7*'[1]LF status'!$D7</f>
        <v>4.2371420000000004</v>
      </c>
      <c r="BD7" s="6">
        <f>0.01*Y7*'[1]LF status'!$D7</f>
        <v>2.4986000000000002</v>
      </c>
      <c r="BE7" s="6">
        <f>0.01*Z7*'[1]LF status'!$D7</f>
        <v>1.325064</v>
      </c>
      <c r="BG7" s="6">
        <f>0.01*SUM(B7:D7)*'[1]LF status'!$D7</f>
        <v>5.0898899999999996</v>
      </c>
      <c r="BH7" s="6">
        <f>0.01*SUM(E7:F7)*'[1]LF status'!$D7</f>
        <v>0.34899800000000003</v>
      </c>
      <c r="BI7" s="6">
        <f>0.01*SUM(G7:H7)*'[1]LF status'!$D7</f>
        <v>0.81889600000000018</v>
      </c>
      <c r="BJ7" s="6">
        <f>0.01*SUM(I7:J7)*'[1]LF status'!$D7</f>
        <v>0.71895200000000004</v>
      </c>
      <c r="BK7" s="6">
        <f>0.01*SUM(K7:L7)*'[1]LF status'!$D7</f>
        <v>1.0840700000000001</v>
      </c>
    </row>
    <row r="8" spans="1:63" x14ac:dyDescent="0.25">
      <c r="A8">
        <v>1998</v>
      </c>
      <c r="B8" s="5">
        <v>53.66</v>
      </c>
      <c r="C8" s="5">
        <v>3.58</v>
      </c>
      <c r="D8" s="5">
        <v>7.37</v>
      </c>
      <c r="E8" s="5">
        <v>0.34</v>
      </c>
      <c r="F8" s="5">
        <v>3.77</v>
      </c>
      <c r="G8" s="5">
        <v>1.31</v>
      </c>
      <c r="H8" s="5">
        <v>8.74</v>
      </c>
      <c r="I8" s="5">
        <v>3.05</v>
      </c>
      <c r="J8" s="5">
        <v>6.27</v>
      </c>
      <c r="K8" s="5">
        <v>6.3</v>
      </c>
      <c r="L8" s="5">
        <v>5.61</v>
      </c>
      <c r="M8">
        <v>100</v>
      </c>
      <c r="O8">
        <f t="shared" si="0"/>
        <v>64.61</v>
      </c>
      <c r="P8">
        <f t="shared" si="1"/>
        <v>4.1100000000000003</v>
      </c>
      <c r="Q8">
        <f t="shared" si="2"/>
        <v>10.050000000000001</v>
      </c>
      <c r="R8">
        <f t="shared" si="3"/>
        <v>9.32</v>
      </c>
      <c r="S8">
        <f t="shared" si="4"/>
        <v>6.3</v>
      </c>
      <c r="T8">
        <f t="shared" si="5"/>
        <v>5.61</v>
      </c>
      <c r="V8">
        <f t="shared" si="6"/>
        <v>11.91</v>
      </c>
      <c r="X8" s="6">
        <f t="shared" si="7"/>
        <v>53.66</v>
      </c>
      <c r="Y8" s="6">
        <f t="shared" si="8"/>
        <v>31.76</v>
      </c>
      <c r="Z8" s="6">
        <f t="shared" si="9"/>
        <v>14.580000000000002</v>
      </c>
      <c r="AA8" s="6"/>
      <c r="AB8" s="6">
        <f t="shared" si="10"/>
        <v>64.61</v>
      </c>
      <c r="AC8" s="6">
        <f t="shared" si="11"/>
        <v>24.39</v>
      </c>
      <c r="AD8" s="6">
        <f t="shared" si="12"/>
        <v>11</v>
      </c>
      <c r="AF8" s="6">
        <f t="shared" si="13"/>
        <v>64.61</v>
      </c>
      <c r="AG8" s="6">
        <f t="shared" si="14"/>
        <v>3.77</v>
      </c>
      <c r="AH8" s="6">
        <f t="shared" si="15"/>
        <v>20.62</v>
      </c>
      <c r="AI8" s="6">
        <f t="shared" si="16"/>
        <v>11</v>
      </c>
      <c r="AK8" s="6">
        <f t="shared" si="17"/>
        <v>68.917773382311381</v>
      </c>
      <c r="AL8" s="6">
        <f t="shared" si="18"/>
        <v>31.082226617688619</v>
      </c>
      <c r="AM8" s="6"/>
      <c r="AN8" s="6">
        <f t="shared" si="19"/>
        <v>65.920716112531963</v>
      </c>
      <c r="AO8" s="6">
        <f t="shared" si="20"/>
        <v>34.079283887468037</v>
      </c>
      <c r="AQ8" s="6">
        <f>0.01*B8*'[1]LF status'!$D8</f>
        <v>4.2284079999999999</v>
      </c>
      <c r="AR8" s="6">
        <f>0.01*C8*'[1]LF status'!$D8</f>
        <v>0.28210399999999997</v>
      </c>
      <c r="AS8" s="6">
        <f>0.01*D8*'[1]LF status'!$D8</f>
        <v>0.58075600000000005</v>
      </c>
      <c r="AT8" s="6">
        <f>0.01*E8*'[1]LF status'!$D8</f>
        <v>2.6792E-2</v>
      </c>
      <c r="AU8" s="6">
        <f>0.01*F8*'[1]LF status'!$D8</f>
        <v>0.29707600000000001</v>
      </c>
      <c r="AV8" s="6">
        <f>0.01*G8*'[1]LF status'!$D8</f>
        <v>0.103228</v>
      </c>
      <c r="AW8" s="6">
        <f>0.01*H8*'[1]LF status'!$D8</f>
        <v>0.68871199999999999</v>
      </c>
      <c r="AX8" s="6">
        <f>0.01*I8*'[1]LF status'!$D8</f>
        <v>0.24034</v>
      </c>
      <c r="AY8" s="6">
        <f>0.01*J8*'[1]LF status'!$D8</f>
        <v>0.4940759999999999</v>
      </c>
      <c r="AZ8" s="6">
        <f>0.01*K8*'[1]LF status'!$D8</f>
        <v>0.49643999999999999</v>
      </c>
      <c r="BA8" s="6">
        <f>0.01*L8*'[1]LF status'!$D8</f>
        <v>0.44206800000000002</v>
      </c>
      <c r="BC8" s="6">
        <f>0.01*X8*'[1]LF status'!$D8</f>
        <v>4.2284079999999999</v>
      </c>
      <c r="BD8" s="6">
        <f>0.01*Y8*'[1]LF status'!$D8</f>
        <v>2.5026880000000005</v>
      </c>
      <c r="BE8" s="6">
        <f>0.01*Z8*'[1]LF status'!$D8</f>
        <v>1.1489040000000001</v>
      </c>
      <c r="BG8" s="6">
        <f>0.01*SUM(B8:D8)*'[1]LF status'!$D8</f>
        <v>5.0912680000000003</v>
      </c>
      <c r="BH8" s="6">
        <f>0.01*SUM(E8:F8)*'[1]LF status'!$D8</f>
        <v>0.32386800000000004</v>
      </c>
      <c r="BI8" s="6">
        <f>0.01*SUM(G8:H8)*'[1]LF status'!$D8</f>
        <v>0.79194000000000009</v>
      </c>
      <c r="BJ8" s="6">
        <f>0.01*SUM(I8:J8)*'[1]LF status'!$D8</f>
        <v>0.73441600000000007</v>
      </c>
      <c r="BK8" s="6">
        <f>0.01*SUM(K8:L8)*'[1]LF status'!$D8</f>
        <v>0.93850800000000001</v>
      </c>
    </row>
    <row r="9" spans="1:63" x14ac:dyDescent="0.25">
      <c r="A9">
        <v>1999</v>
      </c>
      <c r="B9" s="5">
        <v>51.96</v>
      </c>
      <c r="C9" s="5">
        <v>3.1</v>
      </c>
      <c r="D9" s="5">
        <v>7.93</v>
      </c>
      <c r="E9" s="5">
        <v>0.37</v>
      </c>
      <c r="F9" s="5">
        <v>6.17</v>
      </c>
      <c r="G9" s="5">
        <v>1.01</v>
      </c>
      <c r="H9" s="5">
        <v>9.24</v>
      </c>
      <c r="I9" s="5">
        <v>3</v>
      </c>
      <c r="J9" s="5">
        <v>5.46</v>
      </c>
      <c r="K9" s="5">
        <v>5.99</v>
      </c>
      <c r="L9" s="5">
        <v>5.78</v>
      </c>
      <c r="M9">
        <v>100</v>
      </c>
      <c r="O9">
        <f t="shared" si="0"/>
        <v>62.99</v>
      </c>
      <c r="P9">
        <f t="shared" si="1"/>
        <v>6.54</v>
      </c>
      <c r="Q9">
        <f t="shared" si="2"/>
        <v>10.25</v>
      </c>
      <c r="R9">
        <f t="shared" si="3"/>
        <v>8.4600000000000009</v>
      </c>
      <c r="S9">
        <f t="shared" si="4"/>
        <v>5.99</v>
      </c>
      <c r="T9">
        <f t="shared" si="5"/>
        <v>5.78</v>
      </c>
      <c r="V9">
        <f t="shared" si="6"/>
        <v>11.77</v>
      </c>
      <c r="X9" s="6">
        <f t="shared" si="7"/>
        <v>51.96</v>
      </c>
      <c r="Y9" s="6">
        <f t="shared" si="8"/>
        <v>34.58</v>
      </c>
      <c r="Z9" s="6">
        <f t="shared" si="9"/>
        <v>13.47</v>
      </c>
      <c r="AA9" s="6"/>
      <c r="AB9" s="6">
        <f t="shared" si="10"/>
        <v>62.99</v>
      </c>
      <c r="AC9" s="6">
        <f t="shared" si="11"/>
        <v>26.650000000000002</v>
      </c>
      <c r="AD9" s="6">
        <f t="shared" si="12"/>
        <v>10.370000000000001</v>
      </c>
      <c r="AF9" s="6">
        <f t="shared" si="13"/>
        <v>62.99</v>
      </c>
      <c r="AG9" s="6">
        <f t="shared" si="14"/>
        <v>6.17</v>
      </c>
      <c r="AH9" s="6">
        <f t="shared" si="15"/>
        <v>20.48</v>
      </c>
      <c r="AI9" s="6">
        <f t="shared" si="16"/>
        <v>10.370000000000001</v>
      </c>
      <c r="AK9" s="6">
        <f t="shared" si="17"/>
        <v>71.988114532685032</v>
      </c>
      <c r="AL9" s="6">
        <f t="shared" si="18"/>
        <v>28.011885467314968</v>
      </c>
      <c r="AM9" s="6"/>
      <c r="AN9" s="6">
        <f t="shared" si="19"/>
        <v>67.191601049868751</v>
      </c>
      <c r="AO9" s="6">
        <f t="shared" si="20"/>
        <v>32.808398950131249</v>
      </c>
      <c r="AQ9" s="6">
        <f>0.01*B9*'[1]LF status'!$D9</f>
        <v>4.3906200000000002</v>
      </c>
      <c r="AR9" s="6">
        <f>0.01*C9*'[1]LF status'!$D9</f>
        <v>0.26195000000000002</v>
      </c>
      <c r="AS9" s="6">
        <f>0.01*D9*'[1]LF status'!$D9</f>
        <v>0.67008499999999993</v>
      </c>
      <c r="AT9" s="6">
        <f>0.01*E9*'[1]LF status'!$D9</f>
        <v>3.1265000000000001E-2</v>
      </c>
      <c r="AU9" s="6">
        <f>0.01*F9*'[1]LF status'!$D9</f>
        <v>0.52136499999999997</v>
      </c>
      <c r="AV9" s="6">
        <f>0.01*G9*'[1]LF status'!$D9</f>
        <v>8.534499999999999E-2</v>
      </c>
      <c r="AW9" s="6">
        <f>0.01*H9*'[1]LF status'!$D9</f>
        <v>0.78078000000000003</v>
      </c>
      <c r="AX9" s="6">
        <f>0.01*I9*'[1]LF status'!$D9</f>
        <v>0.25349999999999995</v>
      </c>
      <c r="AY9" s="6">
        <f>0.01*J9*'[1]LF status'!$D9</f>
        <v>0.46137</v>
      </c>
      <c r="AZ9" s="6">
        <f>0.01*K9*'[1]LF status'!$D9</f>
        <v>0.50615500000000002</v>
      </c>
      <c r="BA9" s="6">
        <f>0.01*L9*'[1]LF status'!$D9</f>
        <v>0.48841000000000001</v>
      </c>
      <c r="BC9" s="6">
        <f>0.01*X9*'[1]LF status'!$D9</f>
        <v>4.3906200000000002</v>
      </c>
      <c r="BD9" s="6">
        <f>0.01*Y9*'[1]LF status'!$D9</f>
        <v>2.9220099999999998</v>
      </c>
      <c r="BE9" s="6">
        <f>0.01*Z9*'[1]LF status'!$D9</f>
        <v>1.138215</v>
      </c>
      <c r="BG9" s="6">
        <f>0.01*SUM(B9:D9)*'[1]LF status'!$D9</f>
        <v>5.3226549999999992</v>
      </c>
      <c r="BH9" s="6">
        <f>0.01*SUM(E9:F9)*'[1]LF status'!$D9</f>
        <v>0.55262999999999995</v>
      </c>
      <c r="BI9" s="6">
        <f>0.01*SUM(G9:H9)*'[1]LF status'!$D9</f>
        <v>0.86612500000000003</v>
      </c>
      <c r="BJ9" s="6">
        <f>0.01*SUM(I9:J9)*'[1]LF status'!$D9</f>
        <v>0.71487000000000001</v>
      </c>
      <c r="BK9" s="6">
        <f>0.01*SUM(K9:L9)*'[1]LF status'!$D9</f>
        <v>0.99456499999999992</v>
      </c>
    </row>
    <row r="10" spans="1:63" x14ac:dyDescent="0.25">
      <c r="A10">
        <v>2000</v>
      </c>
      <c r="B10" s="5">
        <v>52.25</v>
      </c>
      <c r="C10" s="5">
        <v>4.33</v>
      </c>
      <c r="D10" s="5">
        <v>8.39</v>
      </c>
      <c r="E10" s="5">
        <v>0.28000000000000003</v>
      </c>
      <c r="F10" s="5">
        <v>6.41</v>
      </c>
      <c r="G10" s="5">
        <v>1.44</v>
      </c>
      <c r="H10" s="5">
        <v>7.69</v>
      </c>
      <c r="I10" s="5">
        <v>2.71</v>
      </c>
      <c r="J10" s="5">
        <v>5.4</v>
      </c>
      <c r="K10" s="5">
        <v>6.13</v>
      </c>
      <c r="L10" s="5">
        <v>4.96</v>
      </c>
      <c r="M10">
        <v>100</v>
      </c>
      <c r="O10">
        <f t="shared" si="0"/>
        <v>64.97</v>
      </c>
      <c r="P10">
        <f t="shared" si="1"/>
        <v>6.69</v>
      </c>
      <c r="Q10">
        <f t="shared" si="2"/>
        <v>9.1300000000000008</v>
      </c>
      <c r="R10">
        <f t="shared" si="3"/>
        <v>8.11</v>
      </c>
      <c r="S10">
        <f t="shared" si="4"/>
        <v>6.13</v>
      </c>
      <c r="T10">
        <f t="shared" si="5"/>
        <v>4.96</v>
      </c>
      <c r="V10">
        <f t="shared" si="6"/>
        <v>11.09</v>
      </c>
      <c r="X10" s="6">
        <f t="shared" si="7"/>
        <v>52.25</v>
      </c>
      <c r="Y10" s="6">
        <f t="shared" si="8"/>
        <v>32.85</v>
      </c>
      <c r="Z10" s="6">
        <f t="shared" si="9"/>
        <v>14.89</v>
      </c>
      <c r="AA10" s="6"/>
      <c r="AB10" s="6">
        <f t="shared" si="10"/>
        <v>64.97</v>
      </c>
      <c r="AC10" s="6">
        <f t="shared" si="11"/>
        <v>24.46</v>
      </c>
      <c r="AD10" s="6">
        <f t="shared" si="12"/>
        <v>10.559999999999999</v>
      </c>
      <c r="AF10" s="6">
        <f t="shared" si="13"/>
        <v>64.97</v>
      </c>
      <c r="AG10" s="6">
        <f t="shared" si="14"/>
        <v>6.41</v>
      </c>
      <c r="AH10" s="6">
        <f t="shared" si="15"/>
        <v>18.05</v>
      </c>
      <c r="AI10" s="6">
        <f t="shared" si="16"/>
        <v>10.559999999999999</v>
      </c>
      <c r="AK10" s="6">
        <f t="shared" si="17"/>
        <v>69.84580239862936</v>
      </c>
      <c r="AL10" s="6">
        <f t="shared" si="18"/>
        <v>30.15419760137064</v>
      </c>
      <c r="AM10" s="6"/>
      <c r="AN10" s="6">
        <f t="shared" si="19"/>
        <v>63.713378044475817</v>
      </c>
      <c r="AO10" s="6">
        <f t="shared" si="20"/>
        <v>36.286621955524183</v>
      </c>
      <c r="AQ10" s="6">
        <f>0.01*B10*'[1]LF status'!$D10</f>
        <v>4.3315249999999992</v>
      </c>
      <c r="AR10" s="6">
        <f>0.01*C10*'[1]LF status'!$D10</f>
        <v>0.35895699999999997</v>
      </c>
      <c r="AS10" s="6">
        <f>0.01*D10*'[1]LF status'!$D10</f>
        <v>0.6955309999999999</v>
      </c>
      <c r="AT10" s="6">
        <f>0.01*E10*'[1]LF status'!$D10</f>
        <v>2.3212E-2</v>
      </c>
      <c r="AU10" s="6">
        <f>0.01*F10*'[1]LF status'!$D10</f>
        <v>0.531389</v>
      </c>
      <c r="AV10" s="6">
        <f>0.01*G10*'[1]LF status'!$D10</f>
        <v>0.11937599999999998</v>
      </c>
      <c r="AW10" s="6">
        <f>0.01*H10*'[1]LF status'!$D10</f>
        <v>0.63750099999999998</v>
      </c>
      <c r="AX10" s="6">
        <f>0.01*I10*'[1]LF status'!$D10</f>
        <v>0.22465899999999997</v>
      </c>
      <c r="AY10" s="6">
        <f>0.01*J10*'[1]LF status'!$D10</f>
        <v>0.44766</v>
      </c>
      <c r="AZ10" s="6">
        <f>0.01*K10*'[1]LF status'!$D10</f>
        <v>0.50817699999999999</v>
      </c>
      <c r="BA10" s="6">
        <f>0.01*L10*'[1]LF status'!$D10</f>
        <v>0.41118399999999994</v>
      </c>
      <c r="BC10" s="6">
        <f>0.01*X10*'[1]LF status'!$D10</f>
        <v>4.3315249999999992</v>
      </c>
      <c r="BD10" s="6">
        <f>0.01*Y10*'[1]LF status'!$D10</f>
        <v>2.723265</v>
      </c>
      <c r="BE10" s="6">
        <f>0.01*Z10*'[1]LF status'!$D10</f>
        <v>1.234381</v>
      </c>
      <c r="BG10" s="6">
        <f>0.01*SUM(B10:D10)*'[1]LF status'!$D10</f>
        <v>5.3860130000000002</v>
      </c>
      <c r="BH10" s="6">
        <f>0.01*SUM(E10:F10)*'[1]LF status'!$D10</f>
        <v>0.5546009999999999</v>
      </c>
      <c r="BI10" s="6">
        <f>0.01*SUM(G10:H10)*'[1]LF status'!$D10</f>
        <v>0.75687700000000002</v>
      </c>
      <c r="BJ10" s="6">
        <f>0.01*SUM(I10:J10)*'[1]LF status'!$D10</f>
        <v>0.67231899999999989</v>
      </c>
      <c r="BK10" s="6">
        <f>0.01*SUM(K10:L10)*'[1]LF status'!$D10</f>
        <v>0.91936099999999987</v>
      </c>
    </row>
    <row r="11" spans="1:63" x14ac:dyDescent="0.25">
      <c r="A11">
        <v>2001</v>
      </c>
      <c r="B11" s="5">
        <v>51.96</v>
      </c>
      <c r="C11" s="5">
        <v>4.7300000000000004</v>
      </c>
      <c r="D11" s="5">
        <v>7.09</v>
      </c>
      <c r="E11" s="5">
        <v>0.16</v>
      </c>
      <c r="F11" s="5">
        <v>5.37</v>
      </c>
      <c r="G11" s="5">
        <v>0.73</v>
      </c>
      <c r="H11" s="5">
        <v>8.4</v>
      </c>
      <c r="I11" s="5">
        <v>2.97</v>
      </c>
      <c r="J11" s="5">
        <v>5.74</v>
      </c>
      <c r="K11" s="5">
        <v>6.56</v>
      </c>
      <c r="L11" s="5">
        <v>6.29</v>
      </c>
      <c r="M11">
        <v>100</v>
      </c>
      <c r="O11">
        <f t="shared" si="0"/>
        <v>63.78</v>
      </c>
      <c r="P11">
        <f t="shared" si="1"/>
        <v>5.53</v>
      </c>
      <c r="Q11">
        <f t="shared" si="2"/>
        <v>9.1300000000000008</v>
      </c>
      <c r="R11">
        <f t="shared" si="3"/>
        <v>8.7100000000000009</v>
      </c>
      <c r="S11">
        <f t="shared" si="4"/>
        <v>6.56</v>
      </c>
      <c r="T11">
        <f t="shared" si="5"/>
        <v>6.29</v>
      </c>
      <c r="V11">
        <f t="shared" si="6"/>
        <v>12.85</v>
      </c>
      <c r="X11" s="6">
        <f t="shared" si="7"/>
        <v>51.96</v>
      </c>
      <c r="Y11" s="6">
        <f t="shared" si="8"/>
        <v>32.89</v>
      </c>
      <c r="Z11" s="6">
        <f t="shared" si="9"/>
        <v>15.150000000000002</v>
      </c>
      <c r="AA11" s="6"/>
      <c r="AB11" s="6">
        <f t="shared" si="10"/>
        <v>63.78</v>
      </c>
      <c r="AC11" s="6">
        <f t="shared" si="11"/>
        <v>25.799999999999997</v>
      </c>
      <c r="AD11" s="6">
        <f t="shared" si="12"/>
        <v>10.42</v>
      </c>
      <c r="AF11" s="6">
        <f t="shared" si="13"/>
        <v>63.78</v>
      </c>
      <c r="AG11" s="6">
        <f t="shared" si="14"/>
        <v>5.37</v>
      </c>
      <c r="AH11" s="6">
        <f t="shared" si="15"/>
        <v>20.43</v>
      </c>
      <c r="AI11" s="6">
        <f t="shared" si="16"/>
        <v>10.42</v>
      </c>
      <c r="AK11" s="6">
        <f t="shared" si="17"/>
        <v>71.231363887355045</v>
      </c>
      <c r="AL11" s="6">
        <f t="shared" si="18"/>
        <v>28.768636112644955</v>
      </c>
      <c r="AM11" s="6"/>
      <c r="AN11" s="6">
        <f t="shared" si="19"/>
        <v>66.568914956011724</v>
      </c>
      <c r="AO11" s="6">
        <f t="shared" si="20"/>
        <v>33.431085043988276</v>
      </c>
      <c r="AQ11" s="6">
        <f>0.01*B11*'[1]LF status'!$D11</f>
        <v>4.3594440000000008</v>
      </c>
      <c r="AR11" s="6">
        <f>0.01*C11*'[1]LF status'!$D11</f>
        <v>0.39684700000000012</v>
      </c>
      <c r="AS11" s="6">
        <f>0.01*D11*'[1]LF status'!$D11</f>
        <v>0.59485100000000013</v>
      </c>
      <c r="AT11" s="6">
        <f>0.01*E11*'[1]LF status'!$D11</f>
        <v>1.3424000000000002E-2</v>
      </c>
      <c r="AU11" s="6">
        <f>0.01*F11*'[1]LF status'!$D11</f>
        <v>0.45054300000000008</v>
      </c>
      <c r="AV11" s="6">
        <f>0.01*G11*'[1]LF status'!$D11</f>
        <v>6.1247000000000003E-2</v>
      </c>
      <c r="AW11" s="6">
        <f>0.01*H11*'[1]LF status'!$D11</f>
        <v>0.70476000000000005</v>
      </c>
      <c r="AX11" s="6">
        <f>0.01*I11*'[1]LF status'!$D11</f>
        <v>0.24918300000000004</v>
      </c>
      <c r="AY11" s="6">
        <f>0.01*J11*'[1]LF status'!$D11</f>
        <v>0.48158600000000007</v>
      </c>
      <c r="AZ11" s="6">
        <f>0.01*K11*'[1]LF status'!$D11</f>
        <v>0.55038399999999998</v>
      </c>
      <c r="BA11" s="6">
        <f>0.01*L11*'[1]LF status'!$D11</f>
        <v>0.52773100000000006</v>
      </c>
      <c r="BC11" s="6">
        <f>0.01*X11*'[1]LF status'!$D11</f>
        <v>4.3594440000000008</v>
      </c>
      <c r="BD11" s="6">
        <f>0.01*Y11*'[1]LF status'!$D11</f>
        <v>2.7594710000000005</v>
      </c>
      <c r="BE11" s="6">
        <f>0.01*Z11*'[1]LF status'!$D11</f>
        <v>1.2710850000000002</v>
      </c>
      <c r="BG11" s="6">
        <f>0.01*SUM(B11:D11)*'[1]LF status'!$D11</f>
        <v>5.3511420000000003</v>
      </c>
      <c r="BH11" s="6">
        <f>0.01*SUM(E11:F11)*'[1]LF status'!$D11</f>
        <v>0.46396700000000007</v>
      </c>
      <c r="BI11" s="6">
        <f>0.01*SUM(G11:H11)*'[1]LF status'!$D11</f>
        <v>0.7660070000000001</v>
      </c>
      <c r="BJ11" s="6">
        <f>0.01*SUM(I11:J11)*'[1]LF status'!$D11</f>
        <v>0.73076900000000011</v>
      </c>
      <c r="BK11" s="6">
        <f>0.01*SUM(K11:L11)*'[1]LF status'!$D11</f>
        <v>1.0781150000000002</v>
      </c>
    </row>
    <row r="12" spans="1:63" x14ac:dyDescent="0.25">
      <c r="A12">
        <v>2002</v>
      </c>
      <c r="B12" s="5">
        <v>49.33</v>
      </c>
      <c r="C12" s="5">
        <v>4.41</v>
      </c>
      <c r="D12" s="5">
        <v>6.9</v>
      </c>
      <c r="E12" s="5">
        <v>0.28000000000000003</v>
      </c>
      <c r="F12" s="5">
        <v>6.61</v>
      </c>
      <c r="G12" s="5">
        <v>1.55</v>
      </c>
      <c r="H12" s="5">
        <v>8.48</v>
      </c>
      <c r="I12" s="5">
        <v>3.74</v>
      </c>
      <c r="J12" s="5">
        <v>7.75</v>
      </c>
      <c r="K12" s="5">
        <v>5.17</v>
      </c>
      <c r="L12" s="5">
        <v>5.78</v>
      </c>
      <c r="M12">
        <v>100</v>
      </c>
      <c r="O12">
        <f t="shared" si="0"/>
        <v>60.639999999999993</v>
      </c>
      <c r="P12">
        <f t="shared" si="1"/>
        <v>6.8900000000000006</v>
      </c>
      <c r="Q12">
        <f t="shared" si="2"/>
        <v>10.030000000000001</v>
      </c>
      <c r="R12">
        <f t="shared" si="3"/>
        <v>11.49</v>
      </c>
      <c r="S12">
        <f t="shared" si="4"/>
        <v>5.17</v>
      </c>
      <c r="T12">
        <f t="shared" si="5"/>
        <v>5.78</v>
      </c>
      <c r="V12">
        <f t="shared" si="6"/>
        <v>10.95</v>
      </c>
      <c r="X12" s="6">
        <f t="shared" si="7"/>
        <v>49.33</v>
      </c>
      <c r="Y12" s="6">
        <f t="shared" si="8"/>
        <v>35.520000000000003</v>
      </c>
      <c r="Z12" s="6">
        <f t="shared" si="9"/>
        <v>15.15</v>
      </c>
      <c r="AA12" s="6"/>
      <c r="AB12" s="6">
        <f t="shared" si="10"/>
        <v>60.639999999999993</v>
      </c>
      <c r="AC12" s="6">
        <f t="shared" si="11"/>
        <v>28.62</v>
      </c>
      <c r="AD12" s="6">
        <f t="shared" si="12"/>
        <v>10.74</v>
      </c>
      <c r="AF12" s="6">
        <f t="shared" si="13"/>
        <v>60.639999999999993</v>
      </c>
      <c r="AG12" s="6">
        <f t="shared" si="14"/>
        <v>6.61</v>
      </c>
      <c r="AH12" s="6">
        <f t="shared" si="15"/>
        <v>22.01</v>
      </c>
      <c r="AI12" s="6">
        <f t="shared" si="16"/>
        <v>10.74</v>
      </c>
      <c r="AK12" s="6">
        <f t="shared" si="17"/>
        <v>72.713414634146332</v>
      </c>
      <c r="AL12" s="6">
        <f t="shared" si="18"/>
        <v>27.286585365853668</v>
      </c>
      <c r="AM12" s="6"/>
      <c r="AN12" s="6">
        <f t="shared" si="19"/>
        <v>67.785648290729895</v>
      </c>
      <c r="AO12" s="6">
        <f t="shared" si="20"/>
        <v>32.214351709270105</v>
      </c>
      <c r="AQ12" s="6">
        <f>0.01*B12*'[1]LF status'!$D12</f>
        <v>4.2719779999999998</v>
      </c>
      <c r="AR12" s="6">
        <f>0.01*C12*'[1]LF status'!$D12</f>
        <v>0.38190600000000002</v>
      </c>
      <c r="AS12" s="6">
        <f>0.01*D12*'[1]LF status'!$D12</f>
        <v>0.59754000000000007</v>
      </c>
      <c r="AT12" s="6">
        <f>0.01*E12*'[1]LF status'!$D12</f>
        <v>2.4248000000000002E-2</v>
      </c>
      <c r="AU12" s="6">
        <f>0.01*F12*'[1]LF status'!$D12</f>
        <v>0.5724260000000001</v>
      </c>
      <c r="AV12" s="6">
        <f>0.01*G12*'[1]LF status'!$D12</f>
        <v>0.13423000000000002</v>
      </c>
      <c r="AW12" s="6">
        <f>0.01*H12*'[1]LF status'!$D12</f>
        <v>0.73436800000000002</v>
      </c>
      <c r="AX12" s="6">
        <f>0.01*I12*'[1]LF status'!$D12</f>
        <v>0.32388400000000001</v>
      </c>
      <c r="AY12" s="6">
        <f>0.01*J12*'[1]LF status'!$D12</f>
        <v>0.67115000000000002</v>
      </c>
      <c r="AZ12" s="6">
        <f>0.01*K12*'[1]LF status'!$D12</f>
        <v>0.44772200000000001</v>
      </c>
      <c r="BA12" s="6">
        <f>0.01*L12*'[1]LF status'!$D12</f>
        <v>0.50054799999999999</v>
      </c>
      <c r="BC12" s="6">
        <f>0.01*X12*'[1]LF status'!$D12</f>
        <v>4.2719779999999998</v>
      </c>
      <c r="BD12" s="6">
        <f>0.01*Y12*'[1]LF status'!$D12</f>
        <v>3.0760320000000001</v>
      </c>
      <c r="BE12" s="6">
        <f>0.01*Z12*'[1]LF status'!$D12</f>
        <v>1.31199</v>
      </c>
      <c r="BG12" s="6">
        <f>0.01*SUM(B12:D12)*'[1]LF status'!$D12</f>
        <v>5.2514239999999992</v>
      </c>
      <c r="BH12" s="6">
        <f>0.01*SUM(E12:F12)*'[1]LF status'!$D12</f>
        <v>0.59667400000000004</v>
      </c>
      <c r="BI12" s="6">
        <f>0.01*SUM(G12:H12)*'[1]LF status'!$D12</f>
        <v>0.86859800000000009</v>
      </c>
      <c r="BJ12" s="6">
        <f>0.01*SUM(I12:J12)*'[1]LF status'!$D12</f>
        <v>0.99503400000000009</v>
      </c>
      <c r="BK12" s="6">
        <f>0.01*SUM(K12:L12)*'[1]LF status'!$D12</f>
        <v>0.94827000000000006</v>
      </c>
    </row>
    <row r="13" spans="1:63" x14ac:dyDescent="0.25">
      <c r="A13">
        <v>2003</v>
      </c>
      <c r="B13" s="5">
        <v>48.56</v>
      </c>
      <c r="C13" s="5">
        <v>3.27</v>
      </c>
      <c r="D13" s="5">
        <v>5.62</v>
      </c>
      <c r="E13" s="5">
        <v>0.04</v>
      </c>
      <c r="F13" s="5">
        <v>6.49</v>
      </c>
      <c r="G13" s="5">
        <v>1.1599999999999999</v>
      </c>
      <c r="H13" s="5">
        <v>10.76</v>
      </c>
      <c r="I13" s="5">
        <v>2.72</v>
      </c>
      <c r="J13" s="5">
        <v>8.2200000000000006</v>
      </c>
      <c r="K13" s="5">
        <v>6.97</v>
      </c>
      <c r="L13" s="5">
        <v>6.18</v>
      </c>
      <c r="M13">
        <v>100</v>
      </c>
      <c r="O13">
        <f t="shared" si="0"/>
        <v>57.45</v>
      </c>
      <c r="P13">
        <f t="shared" si="1"/>
        <v>6.53</v>
      </c>
      <c r="Q13">
        <f t="shared" si="2"/>
        <v>11.92</v>
      </c>
      <c r="R13">
        <f t="shared" si="3"/>
        <v>10.940000000000001</v>
      </c>
      <c r="S13">
        <f t="shared" si="4"/>
        <v>6.97</v>
      </c>
      <c r="T13">
        <f t="shared" si="5"/>
        <v>6.18</v>
      </c>
      <c r="V13">
        <f t="shared" si="6"/>
        <v>13.149999999999999</v>
      </c>
      <c r="X13" s="6">
        <f t="shared" si="7"/>
        <v>48.56</v>
      </c>
      <c r="Y13" s="6">
        <f t="shared" si="8"/>
        <v>37.269999999999996</v>
      </c>
      <c r="Z13" s="6">
        <f t="shared" si="9"/>
        <v>14.16</v>
      </c>
      <c r="AA13" s="6"/>
      <c r="AB13" s="6">
        <f t="shared" si="10"/>
        <v>57.45</v>
      </c>
      <c r="AC13" s="6">
        <f t="shared" si="11"/>
        <v>31.65</v>
      </c>
      <c r="AD13" s="6">
        <f t="shared" si="12"/>
        <v>10.89</v>
      </c>
      <c r="AF13" s="6">
        <f t="shared" si="13"/>
        <v>57.45</v>
      </c>
      <c r="AG13" s="6">
        <f t="shared" si="14"/>
        <v>6.49</v>
      </c>
      <c r="AH13" s="6">
        <f t="shared" si="15"/>
        <v>25.16</v>
      </c>
      <c r="AI13" s="6">
        <f t="shared" si="16"/>
        <v>10.89</v>
      </c>
      <c r="AK13" s="6">
        <f t="shared" si="17"/>
        <v>74.400564174894214</v>
      </c>
      <c r="AL13" s="6">
        <f t="shared" si="18"/>
        <v>25.599435825105786</v>
      </c>
      <c r="AM13" s="6"/>
      <c r="AN13" s="6">
        <f t="shared" si="19"/>
        <v>69.869480699805607</v>
      </c>
      <c r="AO13" s="6">
        <f t="shared" si="20"/>
        <v>30.130519300194393</v>
      </c>
      <c r="AQ13" s="6">
        <f>0.01*B13*'[1]LF status'!$D13</f>
        <v>4.4820880000000001</v>
      </c>
      <c r="AR13" s="6">
        <f>0.01*C13*'[1]LF status'!$D13</f>
        <v>0.30182100000000001</v>
      </c>
      <c r="AS13" s="6">
        <f>0.01*D13*'[1]LF status'!$D13</f>
        <v>0.51872600000000002</v>
      </c>
      <c r="AT13" s="6">
        <f>0.01*E13*'[1]LF status'!$D13</f>
        <v>3.6920000000000004E-3</v>
      </c>
      <c r="AU13" s="6">
        <f>0.01*F13*'[1]LF status'!$D13</f>
        <v>0.59902699999999998</v>
      </c>
      <c r="AV13" s="6">
        <f>0.01*G13*'[1]LF status'!$D13</f>
        <v>0.107068</v>
      </c>
      <c r="AW13" s="6">
        <f>0.01*H13*'[1]LF status'!$D13</f>
        <v>0.99314800000000003</v>
      </c>
      <c r="AX13" s="6">
        <f>0.01*I13*'[1]LF status'!$D13</f>
        <v>0.25105600000000006</v>
      </c>
      <c r="AY13" s="6">
        <f>0.01*J13*'[1]LF status'!$D13</f>
        <v>0.7587060000000001</v>
      </c>
      <c r="AZ13" s="6">
        <f>0.01*K13*'[1]LF status'!$D13</f>
        <v>0.64333099999999999</v>
      </c>
      <c r="BA13" s="6">
        <f>0.01*L13*'[1]LF status'!$D13</f>
        <v>0.57041400000000009</v>
      </c>
      <c r="BC13" s="6">
        <f>0.01*X13*'[1]LF status'!$D13</f>
        <v>4.4820880000000001</v>
      </c>
      <c r="BD13" s="6">
        <f>0.01*Y13*'[1]LF status'!$D13</f>
        <v>3.4400209999999998</v>
      </c>
      <c r="BE13" s="6">
        <f>0.01*Z13*'[1]LF status'!$D13</f>
        <v>1.3069680000000001</v>
      </c>
      <c r="BG13" s="6">
        <f>0.01*SUM(B13:D13)*'[1]LF status'!$D13</f>
        <v>5.3026350000000004</v>
      </c>
      <c r="BH13" s="6">
        <f>0.01*SUM(E13:F13)*'[1]LF status'!$D13</f>
        <v>0.602719</v>
      </c>
      <c r="BI13" s="6">
        <f>0.01*SUM(G13:H13)*'[1]LF status'!$D13</f>
        <v>1.1002160000000001</v>
      </c>
      <c r="BJ13" s="6">
        <f>0.01*SUM(I13:J13)*'[1]LF status'!$D13</f>
        <v>1.009762</v>
      </c>
      <c r="BK13" s="6">
        <f>0.01*SUM(K13:L13)*'[1]LF status'!$D13</f>
        <v>1.2137449999999999</v>
      </c>
    </row>
    <row r="14" spans="1:63" x14ac:dyDescent="0.25">
      <c r="A14">
        <v>2004</v>
      </c>
      <c r="B14" s="5">
        <v>49.17</v>
      </c>
      <c r="C14" s="5">
        <v>3.47</v>
      </c>
      <c r="D14" s="5">
        <v>6.98</v>
      </c>
      <c r="E14" s="5">
        <v>0.18</v>
      </c>
      <c r="F14" s="5">
        <v>7.78</v>
      </c>
      <c r="G14" s="5">
        <v>1.59</v>
      </c>
      <c r="H14" s="5">
        <v>9.7100000000000009</v>
      </c>
      <c r="I14" s="5">
        <v>3.35</v>
      </c>
      <c r="J14" s="5">
        <v>7.2</v>
      </c>
      <c r="K14" s="5">
        <v>5.47</v>
      </c>
      <c r="L14" s="5">
        <v>5.0999999999999996</v>
      </c>
      <c r="M14">
        <v>100</v>
      </c>
      <c r="O14">
        <f t="shared" si="0"/>
        <v>59.620000000000005</v>
      </c>
      <c r="P14">
        <f t="shared" si="1"/>
        <v>7.96</v>
      </c>
      <c r="Q14">
        <f t="shared" si="2"/>
        <v>11.3</v>
      </c>
      <c r="R14">
        <f t="shared" si="3"/>
        <v>10.55</v>
      </c>
      <c r="S14">
        <f t="shared" si="4"/>
        <v>5.47</v>
      </c>
      <c r="T14">
        <f t="shared" si="5"/>
        <v>5.0999999999999996</v>
      </c>
      <c r="V14">
        <f t="shared" si="6"/>
        <v>10.57</v>
      </c>
      <c r="X14" s="6">
        <f t="shared" si="7"/>
        <v>49.17</v>
      </c>
      <c r="Y14" s="6">
        <f t="shared" si="8"/>
        <v>36.770000000000003</v>
      </c>
      <c r="Z14" s="6">
        <f t="shared" si="9"/>
        <v>14.059999999999999</v>
      </c>
      <c r="AA14" s="6"/>
      <c r="AB14" s="6">
        <f t="shared" si="10"/>
        <v>59.620000000000005</v>
      </c>
      <c r="AC14" s="6">
        <f t="shared" si="11"/>
        <v>29.79</v>
      </c>
      <c r="AD14" s="6">
        <f t="shared" si="12"/>
        <v>10.59</v>
      </c>
      <c r="AF14" s="6">
        <f t="shared" si="13"/>
        <v>59.620000000000005</v>
      </c>
      <c r="AG14" s="6">
        <f t="shared" si="14"/>
        <v>7.78</v>
      </c>
      <c r="AH14" s="6">
        <f t="shared" si="15"/>
        <v>22.009999999999998</v>
      </c>
      <c r="AI14" s="6">
        <f t="shared" si="16"/>
        <v>10.59</v>
      </c>
      <c r="AK14" s="6">
        <f t="shared" si="17"/>
        <v>73.774145616641903</v>
      </c>
      <c r="AL14" s="6">
        <f t="shared" si="18"/>
        <v>26.225854383358097</v>
      </c>
      <c r="AM14" s="6"/>
      <c r="AN14" s="6">
        <f t="shared" si="19"/>
        <v>67.890191239975323</v>
      </c>
      <c r="AO14" s="6">
        <f t="shared" si="20"/>
        <v>32.109808760024677</v>
      </c>
      <c r="AQ14" s="6">
        <f>0.01*B14*'[1]LF status'!$D14</f>
        <v>4.7793240000000008</v>
      </c>
      <c r="AR14" s="6">
        <f>0.01*C14*'[1]LF status'!$D14</f>
        <v>0.33728400000000003</v>
      </c>
      <c r="AS14" s="6">
        <f>0.01*D14*'[1]LF status'!$D14</f>
        <v>0.67845600000000006</v>
      </c>
      <c r="AT14" s="6">
        <f>0.01*E14*'[1]LF status'!$D14</f>
        <v>1.7496000000000001E-2</v>
      </c>
      <c r="AU14" s="6">
        <f>0.01*F14*'[1]LF status'!$D14</f>
        <v>0.75621600000000011</v>
      </c>
      <c r="AV14" s="6">
        <f>0.01*G14*'[1]LF status'!$D14</f>
        <v>0.15454800000000002</v>
      </c>
      <c r="AW14" s="6">
        <f>0.01*H14*'[1]LF status'!$D14</f>
        <v>0.9438120000000001</v>
      </c>
      <c r="AX14" s="6">
        <f>0.01*I14*'[1]LF status'!$D14</f>
        <v>0.32562000000000002</v>
      </c>
      <c r="AY14" s="6">
        <f>0.01*J14*'[1]LF status'!$D14</f>
        <v>0.69984000000000013</v>
      </c>
      <c r="AZ14" s="6">
        <f>0.01*K14*'[1]LF status'!$D14</f>
        <v>0.53168400000000005</v>
      </c>
      <c r="BA14" s="6">
        <f>0.01*L14*'[1]LF status'!$D14</f>
        <v>0.49571999999999999</v>
      </c>
      <c r="BC14" s="6">
        <f>0.01*X14*'[1]LF status'!$D14</f>
        <v>4.7793240000000008</v>
      </c>
      <c r="BD14" s="6">
        <f>0.01*Y14*'[1]LF status'!$D14</f>
        <v>3.5740440000000007</v>
      </c>
      <c r="BE14" s="6">
        <f>0.01*Z14*'[1]LF status'!$D14</f>
        <v>1.3666320000000001</v>
      </c>
      <c r="BG14" s="6">
        <f>0.01*SUM(B14:D14)*'[1]LF status'!$D14</f>
        <v>5.7950640000000009</v>
      </c>
      <c r="BH14" s="6">
        <f>0.01*SUM(E14:F14)*'[1]LF status'!$D14</f>
        <v>0.77371200000000007</v>
      </c>
      <c r="BI14" s="6">
        <f>0.01*SUM(G14:H14)*'[1]LF status'!$D14</f>
        <v>1.09836</v>
      </c>
      <c r="BJ14" s="6">
        <f>0.01*SUM(I14:J14)*'[1]LF status'!$D14</f>
        <v>1.0254600000000003</v>
      </c>
      <c r="BK14" s="6">
        <f>0.01*SUM(K14:L14)*'[1]LF status'!$D14</f>
        <v>1.027404</v>
      </c>
    </row>
    <row r="15" spans="1:63" x14ac:dyDescent="0.25">
      <c r="A15">
        <v>2005</v>
      </c>
      <c r="B15" s="5">
        <v>49.71</v>
      </c>
      <c r="C15" s="5">
        <v>4.13</v>
      </c>
      <c r="D15" s="5">
        <v>6.34</v>
      </c>
      <c r="E15" s="5">
        <v>0.4</v>
      </c>
      <c r="F15" s="5">
        <v>5.9</v>
      </c>
      <c r="G15" s="5">
        <v>1.1200000000000001</v>
      </c>
      <c r="H15" s="5">
        <v>9.9700000000000006</v>
      </c>
      <c r="I15" s="5">
        <v>3.05</v>
      </c>
      <c r="J15" s="5">
        <v>8.8699999999999992</v>
      </c>
      <c r="K15" s="5">
        <v>5.7</v>
      </c>
      <c r="L15" s="5">
        <v>4.8099999999999996</v>
      </c>
      <c r="M15">
        <v>100</v>
      </c>
      <c r="O15">
        <f t="shared" si="0"/>
        <v>60.180000000000007</v>
      </c>
      <c r="P15">
        <f t="shared" si="1"/>
        <v>6.3000000000000007</v>
      </c>
      <c r="Q15">
        <f t="shared" si="2"/>
        <v>11.09</v>
      </c>
      <c r="R15">
        <f t="shared" si="3"/>
        <v>11.919999999999998</v>
      </c>
      <c r="S15">
        <f t="shared" si="4"/>
        <v>5.7</v>
      </c>
      <c r="T15">
        <f t="shared" si="5"/>
        <v>4.8099999999999996</v>
      </c>
      <c r="V15">
        <f t="shared" si="6"/>
        <v>10.51</v>
      </c>
      <c r="X15" s="6">
        <f t="shared" si="7"/>
        <v>49.71</v>
      </c>
      <c r="Y15" s="6">
        <f t="shared" si="8"/>
        <v>35.89</v>
      </c>
      <c r="Z15" s="6">
        <f t="shared" si="9"/>
        <v>14.399999999999999</v>
      </c>
      <c r="AA15" s="6"/>
      <c r="AB15" s="6">
        <f t="shared" si="10"/>
        <v>60.180000000000007</v>
      </c>
      <c r="AC15" s="6">
        <f t="shared" si="11"/>
        <v>29.55</v>
      </c>
      <c r="AD15" s="6">
        <f t="shared" si="12"/>
        <v>10.27</v>
      </c>
      <c r="AF15" s="6">
        <f t="shared" si="13"/>
        <v>60.180000000000007</v>
      </c>
      <c r="AG15" s="6">
        <f t="shared" si="14"/>
        <v>5.9</v>
      </c>
      <c r="AH15" s="6">
        <f t="shared" si="15"/>
        <v>23.65</v>
      </c>
      <c r="AI15" s="6">
        <f t="shared" si="16"/>
        <v>10.27</v>
      </c>
      <c r="AK15" s="6">
        <f t="shared" si="17"/>
        <v>74.208940231039662</v>
      </c>
      <c r="AL15" s="6">
        <f t="shared" si="18"/>
        <v>25.791059768960338</v>
      </c>
      <c r="AM15" s="6"/>
      <c r="AN15" s="6">
        <f t="shared" si="19"/>
        <v>70.554892601431987</v>
      </c>
      <c r="AO15" s="6">
        <f t="shared" si="20"/>
        <v>29.445107398568013</v>
      </c>
      <c r="AQ15" s="6">
        <f>0.01*B15*'[1]LF status'!$D15</f>
        <v>4.8467250000000002</v>
      </c>
      <c r="AR15" s="6">
        <f>0.01*C15*'[1]LF status'!$D15</f>
        <v>0.40267499999999995</v>
      </c>
      <c r="AS15" s="6">
        <f>0.01*D15*'[1]LF status'!$D15</f>
        <v>0.61814999999999998</v>
      </c>
      <c r="AT15" s="6">
        <f>0.01*E15*'[1]LF status'!$D15</f>
        <v>3.9E-2</v>
      </c>
      <c r="AU15" s="6">
        <f>0.01*F15*'[1]LF status'!$D15</f>
        <v>0.57525000000000004</v>
      </c>
      <c r="AV15" s="6">
        <f>0.01*G15*'[1]LF status'!$D15</f>
        <v>0.10920000000000002</v>
      </c>
      <c r="AW15" s="6">
        <f>0.01*H15*'[1]LF status'!$D15</f>
        <v>0.97207500000000013</v>
      </c>
      <c r="AX15" s="6">
        <f>0.01*I15*'[1]LF status'!$D15</f>
        <v>0.297375</v>
      </c>
      <c r="AY15" s="6">
        <f>0.01*J15*'[1]LF status'!$D15</f>
        <v>0.86482499999999984</v>
      </c>
      <c r="AZ15" s="6">
        <f>0.01*K15*'[1]LF status'!$D15</f>
        <v>0.55574999999999997</v>
      </c>
      <c r="BA15" s="6">
        <f>0.01*L15*'[1]LF status'!$D15</f>
        <v>0.46897499999999998</v>
      </c>
      <c r="BC15" s="6">
        <f>0.01*X15*'[1]LF status'!$D15</f>
        <v>4.8467250000000002</v>
      </c>
      <c r="BD15" s="6">
        <f>0.01*Y15*'[1]LF status'!$D15</f>
        <v>3.4992749999999999</v>
      </c>
      <c r="BE15" s="6">
        <f>0.01*Z15*'[1]LF status'!$D15</f>
        <v>1.4039999999999999</v>
      </c>
      <c r="BG15" s="6">
        <f>0.01*SUM(B15:D15)*'[1]LF status'!$D15</f>
        <v>5.8675500000000014</v>
      </c>
      <c r="BH15" s="6">
        <f>0.01*SUM(E15:F15)*'[1]LF status'!$D15</f>
        <v>0.61425000000000018</v>
      </c>
      <c r="BI15" s="6">
        <f>0.01*SUM(G15:H15)*'[1]LF status'!$D15</f>
        <v>1.081275</v>
      </c>
      <c r="BJ15" s="6">
        <f>0.01*SUM(I15:J15)*'[1]LF status'!$D15</f>
        <v>1.1621999999999999</v>
      </c>
      <c r="BK15" s="6">
        <f>0.01*SUM(K15:L15)*'[1]LF status'!$D15</f>
        <v>1.0247249999999999</v>
      </c>
    </row>
    <row r="16" spans="1:63" x14ac:dyDescent="0.25">
      <c r="A16">
        <v>2006</v>
      </c>
      <c r="B16" s="5">
        <v>49.93</v>
      </c>
      <c r="C16" s="5">
        <v>3.33</v>
      </c>
      <c r="D16" s="5">
        <v>6.68</v>
      </c>
      <c r="E16" s="5">
        <v>0.4</v>
      </c>
      <c r="F16" s="5">
        <v>7.03</v>
      </c>
      <c r="G16" s="5">
        <v>0.94</v>
      </c>
      <c r="H16" s="5">
        <v>10.08</v>
      </c>
      <c r="I16" s="5">
        <v>2.4500000000000002</v>
      </c>
      <c r="J16" s="5">
        <v>8.11</v>
      </c>
      <c r="K16" s="5">
        <v>6.31</v>
      </c>
      <c r="L16" s="5">
        <v>4.7300000000000004</v>
      </c>
      <c r="M16">
        <v>100</v>
      </c>
      <c r="O16">
        <f t="shared" si="0"/>
        <v>59.94</v>
      </c>
      <c r="P16">
        <f t="shared" si="1"/>
        <v>7.4300000000000006</v>
      </c>
      <c r="Q16">
        <f t="shared" si="2"/>
        <v>11.02</v>
      </c>
      <c r="R16">
        <f t="shared" si="3"/>
        <v>10.559999999999999</v>
      </c>
      <c r="S16">
        <f t="shared" si="4"/>
        <v>6.31</v>
      </c>
      <c r="T16">
        <f t="shared" si="5"/>
        <v>4.7300000000000004</v>
      </c>
      <c r="V16">
        <f t="shared" si="6"/>
        <v>11.04</v>
      </c>
      <c r="X16" s="6">
        <f t="shared" si="7"/>
        <v>49.93</v>
      </c>
      <c r="Y16" s="6">
        <f t="shared" si="8"/>
        <v>36.629999999999995</v>
      </c>
      <c r="Z16" s="6">
        <f t="shared" si="9"/>
        <v>13.43</v>
      </c>
      <c r="AA16" s="6"/>
      <c r="AB16" s="6">
        <f t="shared" si="10"/>
        <v>59.94</v>
      </c>
      <c r="AC16" s="6">
        <f t="shared" si="11"/>
        <v>29.95</v>
      </c>
      <c r="AD16" s="6">
        <f t="shared" si="12"/>
        <v>10.1</v>
      </c>
      <c r="AF16" s="6">
        <f t="shared" si="13"/>
        <v>59.94</v>
      </c>
      <c r="AG16" s="6">
        <f t="shared" si="14"/>
        <v>7.03</v>
      </c>
      <c r="AH16" s="6">
        <f t="shared" si="15"/>
        <v>22.919999999999998</v>
      </c>
      <c r="AI16" s="6">
        <f t="shared" si="16"/>
        <v>10.1</v>
      </c>
      <c r="AK16" s="6">
        <f t="shared" si="17"/>
        <v>74.781523096129845</v>
      </c>
      <c r="AL16" s="6">
        <f t="shared" si="18"/>
        <v>25.218476903870155</v>
      </c>
      <c r="AM16" s="6"/>
      <c r="AN16" s="6">
        <f t="shared" si="19"/>
        <v>70.263641937461685</v>
      </c>
      <c r="AO16" s="6">
        <f t="shared" si="20"/>
        <v>29.736358062538315</v>
      </c>
      <c r="AQ16" s="6">
        <f>0.01*B16*'[1]LF status'!$D16</f>
        <v>4.6584690000000002</v>
      </c>
      <c r="AR16" s="6">
        <f>0.01*C16*'[1]LF status'!$D16</f>
        <v>0.31068900000000005</v>
      </c>
      <c r="AS16" s="6">
        <f>0.01*D16*'[1]LF status'!$D16</f>
        <v>0.62324400000000002</v>
      </c>
      <c r="AT16" s="6">
        <f>0.01*E16*'[1]LF status'!$D16</f>
        <v>3.7319999999999999E-2</v>
      </c>
      <c r="AU16" s="6">
        <f>0.01*F16*'[1]LF status'!$D16</f>
        <v>0.65589900000000001</v>
      </c>
      <c r="AV16" s="6">
        <f>0.01*G16*'[1]LF status'!$D16</f>
        <v>8.7702000000000002E-2</v>
      </c>
      <c r="AW16" s="6">
        <f>0.01*H16*'[1]LF status'!$D16</f>
        <v>0.94046399999999997</v>
      </c>
      <c r="AX16" s="6">
        <f>0.01*I16*'[1]LF status'!$D16</f>
        <v>0.22858500000000001</v>
      </c>
      <c r="AY16" s="6">
        <f>0.01*J16*'[1]LF status'!$D16</f>
        <v>0.75666299999999997</v>
      </c>
      <c r="AZ16" s="6">
        <f>0.01*K16*'[1]LF status'!$D16</f>
        <v>0.588723</v>
      </c>
      <c r="BA16" s="6">
        <f>0.01*L16*'[1]LF status'!$D16</f>
        <v>0.44130900000000006</v>
      </c>
      <c r="BC16" s="6">
        <f>0.01*X16*'[1]LF status'!$D16</f>
        <v>4.6584690000000002</v>
      </c>
      <c r="BD16" s="6">
        <f>0.01*Y16*'[1]LF status'!$D16</f>
        <v>3.4175789999999995</v>
      </c>
      <c r="BE16" s="6">
        <f>0.01*Z16*'[1]LF status'!$D16</f>
        <v>1.2530190000000001</v>
      </c>
      <c r="BG16" s="6">
        <f>0.01*SUM(B16:D16)*'[1]LF status'!$D16</f>
        <v>5.5924020000000008</v>
      </c>
      <c r="BH16" s="6">
        <f>0.01*SUM(E16:F16)*'[1]LF status'!$D16</f>
        <v>0.69321900000000003</v>
      </c>
      <c r="BI16" s="6">
        <f>0.01*SUM(G16:H16)*'[1]LF status'!$D16</f>
        <v>1.0281659999999999</v>
      </c>
      <c r="BJ16" s="6">
        <f>0.01*SUM(I16:J16)*'[1]LF status'!$D16</f>
        <v>0.9852479999999999</v>
      </c>
      <c r="BK16" s="6">
        <f>0.01*SUM(K16:L16)*'[1]LF status'!$D16</f>
        <v>1.0300320000000001</v>
      </c>
    </row>
    <row r="17" spans="1:63" x14ac:dyDescent="0.25">
      <c r="A17">
        <v>2007</v>
      </c>
      <c r="B17" s="5">
        <v>50.29</v>
      </c>
      <c r="C17" s="5">
        <v>2.77</v>
      </c>
      <c r="D17" s="5">
        <v>6.66</v>
      </c>
      <c r="E17" s="5">
        <v>0.33</v>
      </c>
      <c r="F17" s="5">
        <v>6.44</v>
      </c>
      <c r="G17" s="5">
        <v>1.36</v>
      </c>
      <c r="H17" s="5">
        <v>9.27</v>
      </c>
      <c r="I17" s="5">
        <v>3.3</v>
      </c>
      <c r="J17" s="5">
        <v>8.3000000000000007</v>
      </c>
      <c r="K17" s="5">
        <v>6.01</v>
      </c>
      <c r="L17" s="5">
        <v>5.29</v>
      </c>
      <c r="M17">
        <v>100</v>
      </c>
      <c r="O17">
        <f t="shared" si="0"/>
        <v>59.72</v>
      </c>
      <c r="P17">
        <f t="shared" si="1"/>
        <v>6.7700000000000005</v>
      </c>
      <c r="Q17">
        <f t="shared" si="2"/>
        <v>10.629999999999999</v>
      </c>
      <c r="R17">
        <f t="shared" si="3"/>
        <v>11.600000000000001</v>
      </c>
      <c r="S17">
        <f t="shared" si="4"/>
        <v>6.01</v>
      </c>
      <c r="T17">
        <f t="shared" si="5"/>
        <v>5.29</v>
      </c>
      <c r="V17">
        <f t="shared" si="6"/>
        <v>11.3</v>
      </c>
      <c r="X17" s="6">
        <f t="shared" si="7"/>
        <v>50.29</v>
      </c>
      <c r="Y17" s="6">
        <f t="shared" si="8"/>
        <v>35.96</v>
      </c>
      <c r="Z17" s="6">
        <f t="shared" si="9"/>
        <v>13.77</v>
      </c>
      <c r="AA17" s="6"/>
      <c r="AB17" s="6">
        <f t="shared" si="10"/>
        <v>59.72</v>
      </c>
      <c r="AC17" s="6">
        <f t="shared" si="11"/>
        <v>29.3</v>
      </c>
      <c r="AD17" s="6">
        <f t="shared" si="12"/>
        <v>11</v>
      </c>
      <c r="AF17" s="6">
        <f t="shared" si="13"/>
        <v>59.72</v>
      </c>
      <c r="AG17" s="6">
        <f t="shared" si="14"/>
        <v>6.44</v>
      </c>
      <c r="AH17" s="6">
        <f t="shared" si="15"/>
        <v>22.86</v>
      </c>
      <c r="AI17" s="6">
        <f t="shared" si="16"/>
        <v>11</v>
      </c>
      <c r="AK17" s="6">
        <f t="shared" si="17"/>
        <v>72.704714640198517</v>
      </c>
      <c r="AL17" s="6">
        <f t="shared" si="18"/>
        <v>27.295285359801483</v>
      </c>
      <c r="AM17" s="6"/>
      <c r="AN17" s="6">
        <f t="shared" si="19"/>
        <v>68.177751267521614</v>
      </c>
      <c r="AO17" s="6">
        <f t="shared" si="20"/>
        <v>31.822248732478386</v>
      </c>
      <c r="AQ17" s="6">
        <f>0.01*B17*'[1]LF status'!$D17</f>
        <v>4.702115</v>
      </c>
      <c r="AR17" s="6">
        <f>0.01*C17*'[1]LF status'!$D17</f>
        <v>0.25899500000000003</v>
      </c>
      <c r="AS17" s="6">
        <f>0.01*D17*'[1]LF status'!$D17</f>
        <v>0.62270999999999999</v>
      </c>
      <c r="AT17" s="6">
        <f>0.01*E17*'[1]LF status'!$D17</f>
        <v>3.0855000000000004E-2</v>
      </c>
      <c r="AU17" s="6">
        <f>0.01*F17*'[1]LF status'!$D17</f>
        <v>0.60214000000000001</v>
      </c>
      <c r="AV17" s="6">
        <f>0.01*G17*'[1]LF status'!$D17</f>
        <v>0.12716</v>
      </c>
      <c r="AW17" s="6">
        <f>0.01*H17*'[1]LF status'!$D17</f>
        <v>0.86674499999999988</v>
      </c>
      <c r="AX17" s="6">
        <f>0.01*I17*'[1]LF status'!$D17</f>
        <v>0.30854999999999999</v>
      </c>
      <c r="AY17" s="6">
        <f>0.01*J17*'[1]LF status'!$D17</f>
        <v>0.77605000000000002</v>
      </c>
      <c r="AZ17" s="6">
        <f>0.01*K17*'[1]LF status'!$D17</f>
        <v>0.56193499999999996</v>
      </c>
      <c r="BA17" s="6">
        <f>0.01*L17*'[1]LF status'!$D17</f>
        <v>0.49461500000000003</v>
      </c>
      <c r="BC17" s="6">
        <f>0.01*X17*'[1]LF status'!$D17</f>
        <v>4.702115</v>
      </c>
      <c r="BD17" s="6">
        <f>0.01*Y17*'[1]LF status'!$D17</f>
        <v>3.36226</v>
      </c>
      <c r="BE17" s="6">
        <f>0.01*Z17*'[1]LF status'!$D17</f>
        <v>1.2874949999999998</v>
      </c>
      <c r="BG17" s="6">
        <f>0.01*SUM(B17:D17)*'[1]LF status'!$D17</f>
        <v>5.5838199999999993</v>
      </c>
      <c r="BH17" s="6">
        <f>0.01*SUM(E17:F17)*'[1]LF status'!$D17</f>
        <v>0.63299500000000009</v>
      </c>
      <c r="BI17" s="6">
        <f>0.01*SUM(G17:H17)*'[1]LF status'!$D17</f>
        <v>0.99390499999999993</v>
      </c>
      <c r="BJ17" s="6">
        <f>0.01*SUM(I17:J17)*'[1]LF status'!$D17</f>
        <v>1.0846000000000002</v>
      </c>
      <c r="BK17" s="6">
        <f>0.01*SUM(K17:L17)*'[1]LF status'!$D17</f>
        <v>1.0565500000000001</v>
      </c>
    </row>
    <row r="18" spans="1:63" x14ac:dyDescent="0.25">
      <c r="A18">
        <v>2008</v>
      </c>
      <c r="B18" s="5">
        <v>49.78</v>
      </c>
      <c r="C18" s="5">
        <v>3.13</v>
      </c>
      <c r="D18" s="5">
        <v>5.47</v>
      </c>
      <c r="E18" s="5">
        <v>0.11</v>
      </c>
      <c r="F18" s="5">
        <v>7.89</v>
      </c>
      <c r="G18" s="5">
        <v>1.07</v>
      </c>
      <c r="H18" s="5">
        <v>11.32</v>
      </c>
      <c r="I18" s="5">
        <v>3.06</v>
      </c>
      <c r="J18" s="5">
        <v>8.11</v>
      </c>
      <c r="K18" s="5">
        <v>5.99</v>
      </c>
      <c r="L18" s="5">
        <v>4.04</v>
      </c>
      <c r="M18">
        <v>100</v>
      </c>
      <c r="O18">
        <f t="shared" si="0"/>
        <v>58.38</v>
      </c>
      <c r="P18">
        <f t="shared" si="1"/>
        <v>8</v>
      </c>
      <c r="Q18">
        <f t="shared" si="2"/>
        <v>12.39</v>
      </c>
      <c r="R18">
        <f t="shared" si="3"/>
        <v>11.17</v>
      </c>
      <c r="S18">
        <f t="shared" si="4"/>
        <v>5.99</v>
      </c>
      <c r="T18">
        <f t="shared" si="5"/>
        <v>4.04</v>
      </c>
      <c r="V18">
        <f t="shared" si="6"/>
        <v>10.030000000000001</v>
      </c>
      <c r="X18" s="6">
        <f t="shared" si="7"/>
        <v>49.78</v>
      </c>
      <c r="Y18" s="6">
        <f t="shared" si="8"/>
        <v>36.83</v>
      </c>
      <c r="Z18" s="6">
        <f t="shared" si="9"/>
        <v>13.36</v>
      </c>
      <c r="AA18" s="6"/>
      <c r="AB18" s="6">
        <f t="shared" si="10"/>
        <v>58.38</v>
      </c>
      <c r="AC18" s="6">
        <f t="shared" si="11"/>
        <v>31.36</v>
      </c>
      <c r="AD18" s="6">
        <f t="shared" si="12"/>
        <v>10.23</v>
      </c>
      <c r="AF18" s="6">
        <f t="shared" si="13"/>
        <v>58.38</v>
      </c>
      <c r="AG18" s="6">
        <f t="shared" si="14"/>
        <v>7.89</v>
      </c>
      <c r="AH18" s="6">
        <f t="shared" si="15"/>
        <v>23.47</v>
      </c>
      <c r="AI18" s="6">
        <f t="shared" si="16"/>
        <v>10.23</v>
      </c>
      <c r="AK18" s="6">
        <f t="shared" si="17"/>
        <v>75.402741043520081</v>
      </c>
      <c r="AL18" s="6">
        <f t="shared" si="18"/>
        <v>24.597258956479919</v>
      </c>
      <c r="AM18" s="6"/>
      <c r="AN18" s="6">
        <f t="shared" si="19"/>
        <v>69.871985710032746</v>
      </c>
      <c r="AO18" s="6">
        <f t="shared" si="20"/>
        <v>30.128014289967254</v>
      </c>
      <c r="AQ18" s="6">
        <f>0.01*B18*'[1]LF status'!$D18</f>
        <v>4.7390559999999997</v>
      </c>
      <c r="AR18" s="6">
        <f>0.01*C18*'[1]LF status'!$D18</f>
        <v>0.29797600000000002</v>
      </c>
      <c r="AS18" s="6">
        <f>0.01*D18*'[1]LF status'!$D18</f>
        <v>0.52074399999999998</v>
      </c>
      <c r="AT18" s="6">
        <f>0.01*E18*'[1]LF status'!$D18</f>
        <v>1.0472E-2</v>
      </c>
      <c r="AU18" s="6">
        <f>0.01*F18*'[1]LF status'!$D18</f>
        <v>0.75112799999999991</v>
      </c>
      <c r="AV18" s="6">
        <f>0.01*G18*'[1]LF status'!$D18</f>
        <v>0.10186400000000001</v>
      </c>
      <c r="AW18" s="6">
        <f>0.01*H18*'[1]LF status'!$D18</f>
        <v>1.077664</v>
      </c>
      <c r="AX18" s="6">
        <f>0.01*I18*'[1]LF status'!$D18</f>
        <v>0.29131200000000002</v>
      </c>
      <c r="AY18" s="6">
        <f>0.01*J18*'[1]LF status'!$D18</f>
        <v>0.77207199999999987</v>
      </c>
      <c r="AZ18" s="6">
        <f>0.01*K18*'[1]LF status'!$D18</f>
        <v>0.57024799999999998</v>
      </c>
      <c r="BA18" s="6">
        <f>0.01*L18*'[1]LF status'!$D18</f>
        <v>0.38460799999999995</v>
      </c>
      <c r="BC18" s="6">
        <f>0.01*X18*'[1]LF status'!$D18</f>
        <v>4.7390559999999997</v>
      </c>
      <c r="BD18" s="6">
        <f>0.01*Y18*'[1]LF status'!$D18</f>
        <v>3.5062159999999998</v>
      </c>
      <c r="BE18" s="6">
        <f>0.01*Z18*'[1]LF status'!$D18</f>
        <v>1.2718719999999999</v>
      </c>
      <c r="BG18" s="6">
        <f>0.01*SUM(B18:D18)*'[1]LF status'!$D18</f>
        <v>5.5577759999999996</v>
      </c>
      <c r="BH18" s="6">
        <f>0.01*SUM(E18:F18)*'[1]LF status'!$D18</f>
        <v>0.76159999999999994</v>
      </c>
      <c r="BI18" s="6">
        <f>0.01*SUM(G18:H18)*'[1]LF status'!$D18</f>
        <v>1.1795280000000001</v>
      </c>
      <c r="BJ18" s="6">
        <f>0.01*SUM(I18:J18)*'[1]LF status'!$D18</f>
        <v>1.0633840000000001</v>
      </c>
      <c r="BK18" s="6">
        <f>0.01*SUM(K18:L18)*'[1]LF status'!$D18</f>
        <v>0.95485600000000004</v>
      </c>
    </row>
    <row r="19" spans="1:63" x14ac:dyDescent="0.25">
      <c r="A19">
        <v>2009</v>
      </c>
      <c r="B19" s="5">
        <v>49.11</v>
      </c>
      <c r="C19" s="5">
        <v>3.35</v>
      </c>
      <c r="D19" s="5">
        <v>6.15</v>
      </c>
      <c r="E19" s="5">
        <v>0.18</v>
      </c>
      <c r="F19" s="5">
        <v>5.74</v>
      </c>
      <c r="G19" s="5">
        <v>1.36</v>
      </c>
      <c r="H19" s="5">
        <v>7.78</v>
      </c>
      <c r="I19" s="5">
        <v>5.05</v>
      </c>
      <c r="J19" s="5">
        <v>8.5399999999999991</v>
      </c>
      <c r="K19" s="5">
        <v>8.1199999999999992</v>
      </c>
      <c r="L19" s="5">
        <v>4.62</v>
      </c>
      <c r="M19">
        <v>100</v>
      </c>
      <c r="O19">
        <f t="shared" si="0"/>
        <v>58.61</v>
      </c>
      <c r="P19">
        <f t="shared" si="1"/>
        <v>5.92</v>
      </c>
      <c r="Q19">
        <f t="shared" si="2"/>
        <v>9.14</v>
      </c>
      <c r="R19">
        <f t="shared" si="3"/>
        <v>13.59</v>
      </c>
      <c r="S19">
        <f t="shared" si="4"/>
        <v>8.1199999999999992</v>
      </c>
      <c r="T19">
        <f t="shared" si="5"/>
        <v>4.62</v>
      </c>
      <c r="V19">
        <f t="shared" si="6"/>
        <v>12.739999999999998</v>
      </c>
      <c r="X19" s="6">
        <f t="shared" si="7"/>
        <v>49.11</v>
      </c>
      <c r="Y19" s="6">
        <f t="shared" si="8"/>
        <v>32.83</v>
      </c>
      <c r="Z19" s="6">
        <f t="shared" si="9"/>
        <v>18.060000000000002</v>
      </c>
      <c r="AA19" s="6"/>
      <c r="AB19" s="6">
        <f t="shared" si="10"/>
        <v>58.61</v>
      </c>
      <c r="AC19" s="6">
        <f t="shared" si="11"/>
        <v>26.68</v>
      </c>
      <c r="AD19" s="6">
        <f t="shared" si="12"/>
        <v>14.709999999999999</v>
      </c>
      <c r="AF19" s="6">
        <f t="shared" si="13"/>
        <v>58.61</v>
      </c>
      <c r="AG19" s="6">
        <f t="shared" si="14"/>
        <v>5.74</v>
      </c>
      <c r="AH19" s="6">
        <f t="shared" si="15"/>
        <v>20.94</v>
      </c>
      <c r="AI19" s="6">
        <f t="shared" si="16"/>
        <v>14.709999999999999</v>
      </c>
      <c r="AK19" s="6">
        <f t="shared" si="17"/>
        <v>64.460014496255141</v>
      </c>
      <c r="AL19" s="6">
        <f t="shared" si="18"/>
        <v>35.539985503744859</v>
      </c>
      <c r="AM19" s="6"/>
      <c r="AN19" s="6">
        <f t="shared" si="19"/>
        <v>59.035804905553988</v>
      </c>
      <c r="AO19" s="6">
        <f t="shared" si="20"/>
        <v>40.964195094446012</v>
      </c>
      <c r="AQ19" s="6">
        <f>0.01*B19*'[1]LF status'!$D19</f>
        <v>5.0583299999999998</v>
      </c>
      <c r="AR19" s="6">
        <f>0.01*C19*'[1]LF status'!$D19</f>
        <v>0.34505000000000002</v>
      </c>
      <c r="AS19" s="6">
        <f>0.01*D19*'[1]LF status'!$D19</f>
        <v>0.63345000000000007</v>
      </c>
      <c r="AT19" s="6">
        <f>0.01*E19*'[1]LF status'!$D19</f>
        <v>1.8540000000000001E-2</v>
      </c>
      <c r="AU19" s="6">
        <f>0.01*F19*'[1]LF status'!$D19</f>
        <v>0.59122000000000008</v>
      </c>
      <c r="AV19" s="6">
        <f>0.01*G19*'[1]LF status'!$D19</f>
        <v>0.14008000000000001</v>
      </c>
      <c r="AW19" s="6">
        <f>0.01*H19*'[1]LF status'!$D19</f>
        <v>0.80134000000000016</v>
      </c>
      <c r="AX19" s="6">
        <f>0.01*I19*'[1]LF status'!$D19</f>
        <v>0.52015</v>
      </c>
      <c r="AY19" s="6">
        <f>0.01*J19*'[1]LF status'!$D19</f>
        <v>0.87961999999999996</v>
      </c>
      <c r="AZ19" s="6">
        <f>0.01*K19*'[1]LF status'!$D19</f>
        <v>0.83635999999999999</v>
      </c>
      <c r="BA19" s="6">
        <f>0.01*L19*'[1]LF status'!$D19</f>
        <v>0.47586000000000006</v>
      </c>
      <c r="BC19" s="6">
        <f>0.01*X19*'[1]LF status'!$D19</f>
        <v>5.0583299999999998</v>
      </c>
      <c r="BD19" s="6">
        <f>0.01*Y19*'[1]LF status'!$D19</f>
        <v>3.3814899999999999</v>
      </c>
      <c r="BE19" s="6">
        <f>0.01*Z19*'[1]LF status'!$D19</f>
        <v>1.8601800000000006</v>
      </c>
      <c r="BG19" s="6">
        <f>0.01*SUM(B19:D19)*'[1]LF status'!$D19</f>
        <v>6.0368300000000001</v>
      </c>
      <c r="BH19" s="6">
        <f>0.01*SUM(E19:F19)*'[1]LF status'!$D19</f>
        <v>0.60976000000000008</v>
      </c>
      <c r="BI19" s="6">
        <f>0.01*SUM(G19:H19)*'[1]LF status'!$D19</f>
        <v>0.94142000000000015</v>
      </c>
      <c r="BJ19" s="6">
        <f>0.01*SUM(I19:J19)*'[1]LF status'!$D19</f>
        <v>1.39977</v>
      </c>
      <c r="BK19" s="6">
        <f>0.01*SUM(K19:L19)*'[1]LF status'!$D19</f>
        <v>1.3122199999999999</v>
      </c>
    </row>
    <row r="20" spans="1:63" x14ac:dyDescent="0.25">
      <c r="A20">
        <v>2010</v>
      </c>
      <c r="B20" s="5">
        <v>48.53</v>
      </c>
      <c r="C20" s="5">
        <v>2.92</v>
      </c>
      <c r="D20" s="5">
        <v>5.46</v>
      </c>
      <c r="E20" s="5">
        <v>0.18</v>
      </c>
      <c r="F20" s="5">
        <v>5.26</v>
      </c>
      <c r="G20" s="5">
        <v>1.64</v>
      </c>
      <c r="H20" s="5">
        <v>10.99</v>
      </c>
      <c r="I20" s="5">
        <v>5.41</v>
      </c>
      <c r="J20" s="5">
        <v>7.37</v>
      </c>
      <c r="K20" s="5">
        <v>7.6</v>
      </c>
      <c r="L20" s="5">
        <v>4.6500000000000004</v>
      </c>
      <c r="M20">
        <v>100</v>
      </c>
      <c r="O20">
        <f t="shared" si="0"/>
        <v>56.910000000000004</v>
      </c>
      <c r="P20">
        <f t="shared" si="1"/>
        <v>5.4399999999999995</v>
      </c>
      <c r="Q20">
        <f t="shared" si="2"/>
        <v>12.63</v>
      </c>
      <c r="R20">
        <f t="shared" si="3"/>
        <v>12.780000000000001</v>
      </c>
      <c r="S20">
        <f t="shared" si="4"/>
        <v>7.6</v>
      </c>
      <c r="T20">
        <f t="shared" si="5"/>
        <v>4.6500000000000004</v>
      </c>
      <c r="V20">
        <f t="shared" si="6"/>
        <v>12.25</v>
      </c>
      <c r="X20" s="6">
        <f t="shared" si="7"/>
        <v>48.53</v>
      </c>
      <c r="Y20" s="6">
        <f t="shared" si="8"/>
        <v>33.730000000000004</v>
      </c>
      <c r="Z20" s="6">
        <f t="shared" si="9"/>
        <v>17.75</v>
      </c>
      <c r="AA20" s="6"/>
      <c r="AB20" s="6">
        <f t="shared" si="10"/>
        <v>56.910000000000004</v>
      </c>
      <c r="AC20" s="6">
        <f t="shared" si="11"/>
        <v>28.270000000000003</v>
      </c>
      <c r="AD20" s="6">
        <f t="shared" si="12"/>
        <v>14.83</v>
      </c>
      <c r="AF20" s="6">
        <f t="shared" si="13"/>
        <v>56.910000000000004</v>
      </c>
      <c r="AG20" s="6">
        <f t="shared" si="14"/>
        <v>5.26</v>
      </c>
      <c r="AH20" s="6">
        <f t="shared" si="15"/>
        <v>23.009999999999998</v>
      </c>
      <c r="AI20" s="6">
        <f t="shared" si="16"/>
        <v>14.83</v>
      </c>
      <c r="AK20" s="6">
        <f t="shared" si="17"/>
        <v>65.591647331786547</v>
      </c>
      <c r="AL20" s="6">
        <f t="shared" si="18"/>
        <v>34.408352668213453</v>
      </c>
      <c r="AM20" s="6"/>
      <c r="AN20" s="6">
        <f t="shared" si="19"/>
        <v>61.099309612320774</v>
      </c>
      <c r="AO20" s="6">
        <f t="shared" si="20"/>
        <v>38.900690387679226</v>
      </c>
      <c r="AQ20" s="6">
        <f>0.01*B20*'[1]LF status'!$D20</f>
        <v>5.0713849999999994</v>
      </c>
      <c r="AR20" s="6">
        <f>0.01*C20*'[1]LF status'!$D20</f>
        <v>0.30513999999999997</v>
      </c>
      <c r="AS20" s="6">
        <f>0.01*D20*'[1]LF status'!$D20</f>
        <v>0.57057000000000002</v>
      </c>
      <c r="AT20" s="6">
        <f>0.01*E20*'[1]LF status'!$D20</f>
        <v>1.8809999999999997E-2</v>
      </c>
      <c r="AU20" s="6">
        <f>0.01*F20*'[1]LF status'!$D20</f>
        <v>0.54966999999999999</v>
      </c>
      <c r="AV20" s="6">
        <f>0.01*G20*'[1]LF status'!$D20</f>
        <v>0.17137999999999998</v>
      </c>
      <c r="AW20" s="6">
        <f>0.01*H20*'[1]LF status'!$D20</f>
        <v>1.148455</v>
      </c>
      <c r="AX20" s="6">
        <f>0.01*I20*'[1]LF status'!$D20</f>
        <v>0.56534499999999999</v>
      </c>
      <c r="AY20" s="6">
        <f>0.01*J20*'[1]LF status'!$D20</f>
        <v>0.77016499999999999</v>
      </c>
      <c r="AZ20" s="6">
        <f>0.01*K20*'[1]LF status'!$D20</f>
        <v>0.79419999999999991</v>
      </c>
      <c r="BA20" s="6">
        <f>0.01*L20*'[1]LF status'!$D20</f>
        <v>0.48592500000000005</v>
      </c>
      <c r="BC20" s="6">
        <f>0.01*X20*'[1]LF status'!$D20</f>
        <v>5.0713849999999994</v>
      </c>
      <c r="BD20" s="6">
        <f>0.01*Y20*'[1]LF status'!$D20</f>
        <v>3.5247850000000001</v>
      </c>
      <c r="BE20" s="6">
        <f>0.01*Z20*'[1]LF status'!$D20</f>
        <v>1.8548749999999998</v>
      </c>
      <c r="BG20" s="6">
        <f>0.01*SUM(B20:D20)*'[1]LF status'!$D20</f>
        <v>5.947095</v>
      </c>
      <c r="BH20" s="6">
        <f>0.01*SUM(E20:F20)*'[1]LF status'!$D20</f>
        <v>0.56847999999999987</v>
      </c>
      <c r="BI20" s="6">
        <f>0.01*SUM(G20:H20)*'[1]LF status'!$D20</f>
        <v>1.3198350000000001</v>
      </c>
      <c r="BJ20" s="6">
        <f>0.01*SUM(I20:J20)*'[1]LF status'!$D20</f>
        <v>1.3355100000000002</v>
      </c>
      <c r="BK20" s="6">
        <f>0.01*SUM(K20:L20)*'[1]LF status'!$D20</f>
        <v>1.280125</v>
      </c>
    </row>
    <row r="21" spans="1:63" x14ac:dyDescent="0.25">
      <c r="A21">
        <v>2011</v>
      </c>
      <c r="B21" s="5">
        <v>48.15</v>
      </c>
      <c r="C21" s="5">
        <v>2.82</v>
      </c>
      <c r="D21" s="5">
        <v>5.84</v>
      </c>
      <c r="E21" s="5">
        <v>0.37</v>
      </c>
      <c r="F21" s="5">
        <v>4.93</v>
      </c>
      <c r="G21" s="5">
        <v>2.2200000000000002</v>
      </c>
      <c r="H21" s="5">
        <v>11.08</v>
      </c>
      <c r="I21" s="5">
        <v>5</v>
      </c>
      <c r="J21" s="5">
        <v>8.3800000000000008</v>
      </c>
      <c r="K21" s="5">
        <v>6.65</v>
      </c>
      <c r="L21" s="5">
        <v>4.5599999999999996</v>
      </c>
      <c r="M21">
        <v>100</v>
      </c>
      <c r="O21">
        <f t="shared" si="0"/>
        <v>56.81</v>
      </c>
      <c r="P21">
        <f t="shared" si="1"/>
        <v>5.3</v>
      </c>
      <c r="Q21">
        <f t="shared" si="2"/>
        <v>13.3</v>
      </c>
      <c r="R21">
        <f t="shared" si="3"/>
        <v>13.38</v>
      </c>
      <c r="S21">
        <f t="shared" si="4"/>
        <v>6.65</v>
      </c>
      <c r="T21">
        <f t="shared" si="5"/>
        <v>4.5599999999999996</v>
      </c>
      <c r="V21">
        <f t="shared" si="6"/>
        <v>11.21</v>
      </c>
      <c r="X21" s="6">
        <f t="shared" si="7"/>
        <v>48.15</v>
      </c>
      <c r="Y21" s="6">
        <f t="shared" si="8"/>
        <v>34.790000000000006</v>
      </c>
      <c r="Z21" s="6">
        <f t="shared" si="9"/>
        <v>17.060000000000002</v>
      </c>
      <c r="AA21" s="6"/>
      <c r="AB21" s="6">
        <f t="shared" si="10"/>
        <v>56.81</v>
      </c>
      <c r="AC21" s="6">
        <f t="shared" si="11"/>
        <v>28.95</v>
      </c>
      <c r="AD21" s="6">
        <f t="shared" si="12"/>
        <v>14.24</v>
      </c>
      <c r="AF21" s="6">
        <f t="shared" si="13"/>
        <v>56.81</v>
      </c>
      <c r="AG21" s="6">
        <f t="shared" si="14"/>
        <v>4.93</v>
      </c>
      <c r="AH21" s="6">
        <f t="shared" si="15"/>
        <v>24.02</v>
      </c>
      <c r="AI21" s="6">
        <f t="shared" si="16"/>
        <v>14.24</v>
      </c>
      <c r="AK21" s="6">
        <f t="shared" si="17"/>
        <v>67.029404954850648</v>
      </c>
      <c r="AL21" s="6">
        <f t="shared" si="18"/>
        <v>32.970595045149352</v>
      </c>
      <c r="AM21" s="6"/>
      <c r="AN21" s="6">
        <f t="shared" si="19"/>
        <v>63.394035365531799</v>
      </c>
      <c r="AO21" s="6">
        <f t="shared" si="20"/>
        <v>36.605964634468201</v>
      </c>
      <c r="AQ21" s="6">
        <f>0.01*B21*'[1]LF status'!$D21</f>
        <v>5.4794700000000001</v>
      </c>
      <c r="AR21" s="6">
        <f>0.01*C21*'[1]LF status'!$D21</f>
        <v>0.32091600000000003</v>
      </c>
      <c r="AS21" s="6">
        <f>0.01*D21*'[1]LF status'!$D21</f>
        <v>0.66459200000000007</v>
      </c>
      <c r="AT21" s="6">
        <f>0.01*E21*'[1]LF status'!$D21</f>
        <v>4.2106000000000005E-2</v>
      </c>
      <c r="AU21" s="6">
        <f>0.01*F21*'[1]LF status'!$D21</f>
        <v>0.56103400000000003</v>
      </c>
      <c r="AV21" s="6">
        <f>0.01*G21*'[1]LF status'!$D21</f>
        <v>0.25263600000000003</v>
      </c>
      <c r="AW21" s="6">
        <f>0.01*H21*'[1]LF status'!$D21</f>
        <v>1.2609040000000002</v>
      </c>
      <c r="AX21" s="6">
        <f>0.01*I21*'[1]LF status'!$D21</f>
        <v>0.56900000000000006</v>
      </c>
      <c r="AY21" s="6">
        <f>0.01*J21*'[1]LF status'!$D21</f>
        <v>0.95364400000000027</v>
      </c>
      <c r="AZ21" s="6">
        <f>0.01*K21*'[1]LF status'!$D21</f>
        <v>0.75677000000000005</v>
      </c>
      <c r="BA21" s="6">
        <f>0.01*L21*'[1]LF status'!$D21</f>
        <v>0.51892799999999994</v>
      </c>
      <c r="BC21" s="6">
        <f>0.01*X21*'[1]LF status'!$D21</f>
        <v>5.4794700000000001</v>
      </c>
      <c r="BD21" s="6">
        <f>0.01*Y21*'[1]LF status'!$D21</f>
        <v>3.9591020000000006</v>
      </c>
      <c r="BE21" s="6">
        <f>0.01*Z21*'[1]LF status'!$D21</f>
        <v>1.9414280000000004</v>
      </c>
      <c r="BG21" s="6">
        <f>0.01*SUM(B21:D21)*'[1]LF status'!$D21</f>
        <v>6.4649780000000012</v>
      </c>
      <c r="BH21" s="6">
        <f>0.01*SUM(E21:F21)*'[1]LF status'!$D21</f>
        <v>0.60314000000000001</v>
      </c>
      <c r="BI21" s="6">
        <f>0.01*SUM(G21:H21)*'[1]LF status'!$D21</f>
        <v>1.5135400000000001</v>
      </c>
      <c r="BJ21" s="6">
        <f>0.01*SUM(I21:J21)*'[1]LF status'!$D21</f>
        <v>1.5226440000000001</v>
      </c>
      <c r="BK21" s="6">
        <f>0.01*SUM(K21:L21)*'[1]LF status'!$D21</f>
        <v>1.2756980000000002</v>
      </c>
    </row>
    <row r="22" spans="1:63" x14ac:dyDescent="0.25">
      <c r="A22">
        <v>2012</v>
      </c>
      <c r="B22" s="5">
        <v>47.43</v>
      </c>
      <c r="C22" s="5">
        <v>3.04</v>
      </c>
      <c r="D22" s="5">
        <v>5.5</v>
      </c>
      <c r="E22" s="5">
        <v>0.17</v>
      </c>
      <c r="F22" s="5">
        <v>5.87</v>
      </c>
      <c r="G22" s="5">
        <v>2.17</v>
      </c>
      <c r="H22" s="5">
        <v>11.64</v>
      </c>
      <c r="I22" s="5">
        <v>4.3600000000000003</v>
      </c>
      <c r="J22" s="5">
        <v>7.91</v>
      </c>
      <c r="K22" s="5">
        <v>7.02</v>
      </c>
      <c r="L22" s="5">
        <v>4.9000000000000004</v>
      </c>
      <c r="M22">
        <v>100</v>
      </c>
      <c r="O22">
        <f t="shared" si="0"/>
        <v>55.97</v>
      </c>
      <c r="P22">
        <f t="shared" si="1"/>
        <v>6.04</v>
      </c>
      <c r="Q22">
        <f t="shared" si="2"/>
        <v>13.81</v>
      </c>
      <c r="R22">
        <f t="shared" si="3"/>
        <v>12.27</v>
      </c>
      <c r="S22">
        <f t="shared" si="4"/>
        <v>7.02</v>
      </c>
      <c r="T22">
        <f t="shared" si="5"/>
        <v>4.9000000000000004</v>
      </c>
      <c r="V22">
        <f t="shared" si="6"/>
        <v>11.92</v>
      </c>
      <c r="X22" s="6">
        <f t="shared" si="7"/>
        <v>47.43</v>
      </c>
      <c r="Y22" s="6">
        <f t="shared" si="8"/>
        <v>35.82</v>
      </c>
      <c r="Z22" s="6">
        <f t="shared" si="9"/>
        <v>16.759999999999998</v>
      </c>
      <c r="AA22" s="6"/>
      <c r="AB22" s="6">
        <f t="shared" si="10"/>
        <v>55.97</v>
      </c>
      <c r="AC22" s="6">
        <f t="shared" si="11"/>
        <v>30.32</v>
      </c>
      <c r="AD22" s="6">
        <f t="shared" si="12"/>
        <v>13.719999999999999</v>
      </c>
      <c r="AF22" s="6">
        <f t="shared" si="13"/>
        <v>55.97</v>
      </c>
      <c r="AG22" s="6">
        <f t="shared" si="14"/>
        <v>5.87</v>
      </c>
      <c r="AH22" s="6">
        <f t="shared" si="15"/>
        <v>24.450000000000003</v>
      </c>
      <c r="AI22" s="6">
        <f t="shared" si="16"/>
        <v>13.719999999999999</v>
      </c>
      <c r="AK22" s="6">
        <f t="shared" si="17"/>
        <v>68.846503178928245</v>
      </c>
      <c r="AL22" s="6">
        <f t="shared" si="18"/>
        <v>31.153496821071755</v>
      </c>
      <c r="AM22" s="6"/>
      <c r="AN22" s="6">
        <f t="shared" si="19"/>
        <v>64.342105263157904</v>
      </c>
      <c r="AO22" s="6">
        <f t="shared" si="20"/>
        <v>35.657894736842096</v>
      </c>
      <c r="AQ22" s="6">
        <f>0.01*B22*'[1]LF status'!$D22</f>
        <v>5.3453609999999996</v>
      </c>
      <c r="AR22" s="6">
        <f>0.01*C22*'[1]LF status'!$D22</f>
        <v>0.34260799999999997</v>
      </c>
      <c r="AS22" s="6">
        <f>0.01*D22*'[1]LF status'!$D22</f>
        <v>0.61985000000000001</v>
      </c>
      <c r="AT22" s="6">
        <f>0.01*E22*'[1]LF status'!$D22</f>
        <v>1.9158999999999999E-2</v>
      </c>
      <c r="AU22" s="6">
        <f>0.01*F22*'[1]LF status'!$D22</f>
        <v>0.66154900000000005</v>
      </c>
      <c r="AV22" s="6">
        <f>0.01*G22*'[1]LF status'!$D22</f>
        <v>0.244559</v>
      </c>
      <c r="AW22" s="6">
        <f>0.01*H22*'[1]LF status'!$D22</f>
        <v>1.311828</v>
      </c>
      <c r="AX22" s="6">
        <f>0.01*I22*'[1]LF status'!$D22</f>
        <v>0.49137200000000003</v>
      </c>
      <c r="AY22" s="6">
        <f>0.01*J22*'[1]LF status'!$D22</f>
        <v>0.89145700000000005</v>
      </c>
      <c r="AZ22" s="6">
        <f>0.01*K22*'[1]LF status'!$D22</f>
        <v>0.79115399999999991</v>
      </c>
      <c r="BA22" s="6">
        <f>0.01*L22*'[1]LF status'!$D22</f>
        <v>0.55223</v>
      </c>
      <c r="BC22" s="6">
        <f>0.01*X22*'[1]LF status'!$D22</f>
        <v>5.3453609999999996</v>
      </c>
      <c r="BD22" s="6">
        <f>0.01*Y22*'[1]LF status'!$D22</f>
        <v>4.0369140000000003</v>
      </c>
      <c r="BE22" s="6">
        <f>0.01*Z22*'[1]LF status'!$D22</f>
        <v>1.8888519999999995</v>
      </c>
      <c r="BG22" s="6">
        <f>0.01*SUM(B22:D22)*'[1]LF status'!$D22</f>
        <v>6.3078189999999994</v>
      </c>
      <c r="BH22" s="6">
        <f>0.01*SUM(E22:F22)*'[1]LF status'!$D22</f>
        <v>0.68070799999999998</v>
      </c>
      <c r="BI22" s="6">
        <f>0.01*SUM(G22:H22)*'[1]LF status'!$D22</f>
        <v>1.556387</v>
      </c>
      <c r="BJ22" s="6">
        <f>0.01*SUM(I22:J22)*'[1]LF status'!$D22</f>
        <v>1.3828290000000001</v>
      </c>
      <c r="BK22" s="6">
        <f>0.01*SUM(K22:L22)*'[1]LF status'!$D22</f>
        <v>1.3433839999999999</v>
      </c>
    </row>
    <row r="23" spans="1:63" x14ac:dyDescent="0.25">
      <c r="A23">
        <v>2013</v>
      </c>
      <c r="B23" s="5">
        <v>46.26</v>
      </c>
      <c r="C23" s="5">
        <v>3.19</v>
      </c>
      <c r="D23" s="5">
        <v>6.39</v>
      </c>
      <c r="E23" s="5">
        <v>0.28999999999999998</v>
      </c>
      <c r="F23" s="5">
        <v>6.28</v>
      </c>
      <c r="G23" s="5">
        <v>2.2400000000000002</v>
      </c>
      <c r="H23" s="5">
        <v>10.88</v>
      </c>
      <c r="I23" s="5">
        <v>4.58</v>
      </c>
      <c r="J23" s="5">
        <v>8.89</v>
      </c>
      <c r="K23" s="5">
        <v>6.47</v>
      </c>
      <c r="L23" s="5">
        <v>4.53</v>
      </c>
      <c r="M23">
        <v>100</v>
      </c>
      <c r="O23">
        <f t="shared" si="0"/>
        <v>55.839999999999996</v>
      </c>
      <c r="P23">
        <f t="shared" si="1"/>
        <v>6.57</v>
      </c>
      <c r="Q23">
        <f t="shared" si="2"/>
        <v>13.120000000000001</v>
      </c>
      <c r="R23">
        <f t="shared" si="3"/>
        <v>13.47</v>
      </c>
      <c r="S23">
        <f t="shared" si="4"/>
        <v>6.47</v>
      </c>
      <c r="T23">
        <f t="shared" si="5"/>
        <v>4.53</v>
      </c>
      <c r="V23">
        <f t="shared" si="6"/>
        <v>11</v>
      </c>
      <c r="X23" s="6">
        <f t="shared" si="7"/>
        <v>46.26</v>
      </c>
      <c r="Y23" s="6">
        <f t="shared" si="8"/>
        <v>36.97</v>
      </c>
      <c r="Z23" s="6">
        <f t="shared" si="9"/>
        <v>16.77</v>
      </c>
      <c r="AA23" s="6"/>
      <c r="AB23" s="6">
        <f t="shared" si="10"/>
        <v>55.839999999999996</v>
      </c>
      <c r="AC23" s="6">
        <f t="shared" si="11"/>
        <v>30.580000000000002</v>
      </c>
      <c r="AD23" s="6">
        <f t="shared" si="12"/>
        <v>13.58</v>
      </c>
      <c r="AF23" s="6">
        <f t="shared" si="13"/>
        <v>55.839999999999996</v>
      </c>
      <c r="AG23" s="6">
        <f t="shared" si="14"/>
        <v>6.28</v>
      </c>
      <c r="AH23" s="6">
        <f t="shared" si="15"/>
        <v>24.300000000000004</v>
      </c>
      <c r="AI23" s="6">
        <f t="shared" si="16"/>
        <v>13.58</v>
      </c>
      <c r="AK23" s="6">
        <f t="shared" si="17"/>
        <v>69.248188405797094</v>
      </c>
      <c r="AL23" s="6">
        <f t="shared" si="18"/>
        <v>30.751811594202906</v>
      </c>
      <c r="AM23" s="6"/>
      <c r="AN23" s="6">
        <f t="shared" si="19"/>
        <v>64.644852354349567</v>
      </c>
      <c r="AO23" s="6">
        <f t="shared" si="20"/>
        <v>35.355147645650433</v>
      </c>
      <c r="AQ23" s="6">
        <f>0.01*B23*'[1]LF status'!$D23</f>
        <v>5.3476560000000006</v>
      </c>
      <c r="AR23" s="6">
        <f>0.01*C23*'[1]LF status'!$D23</f>
        <v>0.36876399999999998</v>
      </c>
      <c r="AS23" s="6">
        <f>0.01*D23*'[1]LF status'!$D23</f>
        <v>0.73868400000000001</v>
      </c>
      <c r="AT23" s="6">
        <f>0.01*E23*'[1]LF status'!$D23</f>
        <v>3.3523999999999998E-2</v>
      </c>
      <c r="AU23" s="6">
        <f>0.01*F23*'[1]LF status'!$D23</f>
        <v>0.72596800000000017</v>
      </c>
      <c r="AV23" s="6">
        <f>0.01*G23*'[1]LF status'!$D23</f>
        <v>0.25894400000000006</v>
      </c>
      <c r="AW23" s="6">
        <f>0.01*H23*'[1]LF status'!$D23</f>
        <v>1.2577280000000002</v>
      </c>
      <c r="AX23" s="6">
        <f>0.01*I23*'[1]LF status'!$D23</f>
        <v>0.52944800000000003</v>
      </c>
      <c r="AY23" s="6">
        <f>0.01*J23*'[1]LF status'!$D23</f>
        <v>1.027684</v>
      </c>
      <c r="AZ23" s="6">
        <f>0.01*K23*'[1]LF status'!$D23</f>
        <v>0.74793199999999993</v>
      </c>
      <c r="BA23" s="6">
        <f>0.01*L23*'[1]LF status'!$D23</f>
        <v>0.52366800000000002</v>
      </c>
      <c r="BC23" s="6">
        <f>0.01*X23*'[1]LF status'!$D23</f>
        <v>5.3476560000000006</v>
      </c>
      <c r="BD23" s="6">
        <f>0.01*Y23*'[1]LF status'!$D23</f>
        <v>4.2737319999999999</v>
      </c>
      <c r="BE23" s="6">
        <f>0.01*Z23*'[1]LF status'!$D23</f>
        <v>1.938612</v>
      </c>
      <c r="BG23" s="6">
        <f>0.01*SUM(B23:D23)*'[1]LF status'!$D23</f>
        <v>6.4551040000000004</v>
      </c>
      <c r="BH23" s="6">
        <f>0.01*SUM(E23:F23)*'[1]LF status'!$D23</f>
        <v>0.75949200000000017</v>
      </c>
      <c r="BI23" s="6">
        <f>0.01*SUM(G23:H23)*'[1]LF status'!$D23</f>
        <v>1.5166720000000002</v>
      </c>
      <c r="BJ23" s="6">
        <f>0.01*SUM(I23:J23)*'[1]LF status'!$D23</f>
        <v>1.5571320000000002</v>
      </c>
      <c r="BK23" s="6">
        <f>0.01*SUM(K23:L23)*'[1]LF status'!$D23</f>
        <v>1.2716000000000001</v>
      </c>
    </row>
    <row r="24" spans="1:63" x14ac:dyDescent="0.25">
      <c r="A24">
        <v>2014</v>
      </c>
      <c r="B24" s="5">
        <v>48.48</v>
      </c>
      <c r="C24" s="5">
        <v>2.17</v>
      </c>
      <c r="D24" s="5">
        <v>5.55</v>
      </c>
      <c r="E24" s="5">
        <v>0.28000000000000003</v>
      </c>
      <c r="F24" s="5">
        <v>7.07</v>
      </c>
      <c r="G24" s="5">
        <v>1.71</v>
      </c>
      <c r="H24" s="5">
        <v>12.5</v>
      </c>
      <c r="I24" s="5">
        <v>4.16</v>
      </c>
      <c r="J24" s="5">
        <v>8.2100000000000009</v>
      </c>
      <c r="K24" s="5">
        <v>5.66</v>
      </c>
      <c r="L24" s="5">
        <v>4.2</v>
      </c>
      <c r="M24">
        <v>100</v>
      </c>
      <c r="O24">
        <f t="shared" si="0"/>
        <v>56.199999999999996</v>
      </c>
      <c r="P24">
        <f t="shared" si="1"/>
        <v>7.3500000000000005</v>
      </c>
      <c r="Q24">
        <f t="shared" si="2"/>
        <v>14.21</v>
      </c>
      <c r="R24">
        <f t="shared" si="3"/>
        <v>12.370000000000001</v>
      </c>
      <c r="S24">
        <f t="shared" si="4"/>
        <v>5.66</v>
      </c>
      <c r="T24">
        <f t="shared" si="5"/>
        <v>4.2</v>
      </c>
      <c r="V24">
        <f t="shared" si="6"/>
        <v>9.86</v>
      </c>
      <c r="X24" s="6">
        <f t="shared" si="7"/>
        <v>48.48</v>
      </c>
      <c r="Y24" s="6">
        <f t="shared" si="8"/>
        <v>37.53</v>
      </c>
      <c r="Z24" s="6">
        <f t="shared" si="9"/>
        <v>13.98</v>
      </c>
      <c r="AA24" s="6"/>
      <c r="AB24" s="6">
        <f t="shared" si="10"/>
        <v>56.199999999999996</v>
      </c>
      <c r="AC24" s="6">
        <f t="shared" si="11"/>
        <v>31.98</v>
      </c>
      <c r="AD24" s="6">
        <f t="shared" si="12"/>
        <v>11.81</v>
      </c>
      <c r="AF24" s="6">
        <f t="shared" si="13"/>
        <v>56.199999999999996</v>
      </c>
      <c r="AG24" s="6">
        <f t="shared" si="14"/>
        <v>7.07</v>
      </c>
      <c r="AH24" s="6">
        <f t="shared" si="15"/>
        <v>24.91</v>
      </c>
      <c r="AI24" s="6">
        <f t="shared" si="16"/>
        <v>11.81</v>
      </c>
      <c r="AK24" s="6">
        <f t="shared" si="17"/>
        <v>73.030372231102987</v>
      </c>
      <c r="AL24" s="6">
        <f t="shared" si="18"/>
        <v>26.969627768897013</v>
      </c>
      <c r="AM24" s="6"/>
      <c r="AN24" s="6">
        <f t="shared" si="19"/>
        <v>68.358946212952787</v>
      </c>
      <c r="AO24" s="6">
        <f t="shared" si="20"/>
        <v>31.641053787047213</v>
      </c>
      <c r="AQ24" s="6">
        <f>0.01*B24*'[1]LF status'!$D24</f>
        <v>5.7545759999999992</v>
      </c>
      <c r="AR24" s="6">
        <f>0.01*C24*'[1]LF status'!$D24</f>
        <v>0.257579</v>
      </c>
      <c r="AS24" s="6">
        <f>0.01*D24*'[1]LF status'!$D24</f>
        <v>0.65878499999999995</v>
      </c>
      <c r="AT24" s="6">
        <f>0.01*E24*'[1]LF status'!$D24</f>
        <v>3.3236000000000002E-2</v>
      </c>
      <c r="AU24" s="6">
        <f>0.01*F24*'[1]LF status'!$D24</f>
        <v>0.83920899999999998</v>
      </c>
      <c r="AV24" s="6">
        <f>0.01*G24*'[1]LF status'!$D24</f>
        <v>0.20297699999999999</v>
      </c>
      <c r="AW24" s="6">
        <f>0.01*H24*'[1]LF status'!$D24</f>
        <v>1.4837499999999999</v>
      </c>
      <c r="AX24" s="6">
        <f>0.01*I24*'[1]LF status'!$D24</f>
        <v>0.49379200000000001</v>
      </c>
      <c r="AY24" s="6">
        <f>0.01*J24*'[1]LF status'!$D24</f>
        <v>0.97452700000000003</v>
      </c>
      <c r="AZ24" s="6">
        <f>0.01*K24*'[1]LF status'!$D24</f>
        <v>0.67184200000000005</v>
      </c>
      <c r="BA24" s="6">
        <f>0.01*L24*'[1]LF status'!$D24</f>
        <v>0.49853999999999998</v>
      </c>
      <c r="BC24" s="6">
        <f>0.01*X24*'[1]LF status'!$D24</f>
        <v>5.7545759999999992</v>
      </c>
      <c r="BD24" s="6">
        <f>0.01*Y24*'[1]LF status'!$D24</f>
        <v>4.4548110000000003</v>
      </c>
      <c r="BE24" s="6">
        <f>0.01*Z24*'[1]LF status'!$D24</f>
        <v>1.6594260000000001</v>
      </c>
      <c r="BG24" s="6">
        <f>0.01*SUM(B24:D24)*'[1]LF status'!$D24</f>
        <v>6.670939999999999</v>
      </c>
      <c r="BH24" s="6">
        <f>0.01*SUM(E24:F24)*'[1]LF status'!$D24</f>
        <v>0.87244500000000003</v>
      </c>
      <c r="BI24" s="6">
        <f>0.01*SUM(G24:H24)*'[1]LF status'!$D24</f>
        <v>1.6867269999999999</v>
      </c>
      <c r="BJ24" s="6">
        <f>0.01*SUM(I24:J24)*'[1]LF status'!$D24</f>
        <v>1.4683190000000002</v>
      </c>
      <c r="BK24" s="6">
        <f>0.01*SUM(K24:L24)*'[1]LF status'!$D24</f>
        <v>1.1703819999999998</v>
      </c>
    </row>
    <row r="27" spans="1:63" x14ac:dyDescent="0.25">
      <c r="AO27" t="s">
        <v>33</v>
      </c>
      <c r="AP27" t="s">
        <v>34</v>
      </c>
      <c r="AQ27" s="1">
        <f>100*(AVERAGE(AQ16:AQ17)-AVERAGE(AQ4:AQ5))/(AVERAGE('[1]LF status'!$D16:$D17)-AVERAGE('[1]LF status'!$D4:$D5))</f>
        <v>61.391869918699143</v>
      </c>
      <c r="AR27" s="1">
        <f>100*(AVERAGE(AR16:AR17)-AVERAGE(AR4:AR5))/(AVERAGE('[1]LF status'!$D16:$D17)-AVERAGE('[1]LF status'!$D4:$D5))</f>
        <v>-8.7556910569105657</v>
      </c>
      <c r="AS27" s="1">
        <f>100*(AVERAGE(AS16:AS17)-AVERAGE(AS4:AS5))/(AVERAGE('[1]LF status'!$D16:$D17)-AVERAGE('[1]LF status'!$D4:$D5))</f>
        <v>-14.600731707317069</v>
      </c>
      <c r="AT27" s="1">
        <f>100*(AVERAGE(AT16:AT17)-AVERAGE(AT4:AT5))/(AVERAGE('[1]LF status'!$D16:$D17)-AVERAGE('[1]LF status'!$D4:$D5))</f>
        <v>0.26548780487804879</v>
      </c>
      <c r="AU27" s="1">
        <f>100*(AVERAGE(AU16:AU17)-AVERAGE(AU4:AU5))/(AVERAGE('[1]LF status'!$D16:$D17)-AVERAGE('[1]LF status'!$D4:$D5))</f>
        <v>28.099390243902434</v>
      </c>
      <c r="AV27" s="1">
        <f>100*(AVERAGE(AV16:AV17)-AVERAGE(AV4:AV5))/(AVERAGE('[1]LF status'!$D16:$D17)-AVERAGE('[1]LF status'!$D4:$D5))</f>
        <v>-4.8190243902439001</v>
      </c>
      <c r="AW27" s="1">
        <f>100*(AVERAGE(AW16:AW17)-AVERAGE(AW4:AW5))/(AVERAGE('[1]LF status'!$D16:$D17)-AVERAGE('[1]LF status'!$D4:$D5))</f>
        <v>18.739959349593484</v>
      </c>
      <c r="AX27" s="1">
        <f>100*(AVERAGE(AX16:AX17)-AVERAGE(AX4:AX5))/(AVERAGE('[1]LF status'!$D16:$D17)-AVERAGE('[1]LF status'!$D4:$D5))</f>
        <v>-2.5267886178861763</v>
      </c>
      <c r="AY27" s="1">
        <f>100*(AVERAGE(AY16:AY17)-AVERAGE(AY4:AY5))/(AVERAGE('[1]LF status'!$D16:$D17)-AVERAGE('[1]LF status'!$D4:$D5))</f>
        <v>30.627926829268283</v>
      </c>
      <c r="AZ27" s="1">
        <f>100*(AVERAGE(AZ16:AZ17)-AVERAGE(AZ4:AZ5))/(AVERAGE('[1]LF status'!$D16:$D17)-AVERAGE('[1]LF status'!$D4:$D5))</f>
        <v>-10.362926829268289</v>
      </c>
      <c r="BA27" s="1">
        <f>100*(AVERAGE(BA16:BA17)-AVERAGE(BA4:BA5))/(AVERAGE('[1]LF status'!$D16:$D17)-AVERAGE('[1]LF status'!$D4:$D5))</f>
        <v>1.9456097560975678</v>
      </c>
      <c r="BC27" s="1">
        <f>100*(AVERAGE(BC16:BC17)-AVERAGE(BC4:BC5))/(AVERAGE('[1]LF status'!$D16:$D17)-AVERAGE('[1]LF status'!$D4:$D5))</f>
        <v>61.391869918699143</v>
      </c>
      <c r="BD27" s="1">
        <f>100*(AVERAGE(BD16:BD17)-AVERAGE(BD4:BD5))/(AVERAGE('[1]LF status'!$D16:$D17)-AVERAGE('[1]LF status'!$D4:$D5))</f>
        <v>64.812154471544659</v>
      </c>
      <c r="BE27" s="1">
        <f>100*(AVERAGE(BE16:BE17)-AVERAGE(BE4:BE5))/(AVERAGE('[1]LF status'!$D16:$D17)-AVERAGE('[1]LF status'!$D4:$D5))</f>
        <v>-26.198943089430884</v>
      </c>
      <c r="BG27">
        <f>100*(BG24-BG4)/('[1]LF status'!$D$24-'[1]LF status'!$D$4)</f>
        <v>40.609599999999993</v>
      </c>
      <c r="BH27">
        <f>100*(BH24-BH4)/('[1]LF status'!$D$24-'[1]LF status'!$D$4)</f>
        <v>15.816453333333335</v>
      </c>
      <c r="BI27">
        <f>100*(BI24-BI4)/('[1]LF status'!$D$24-'[1]LF status'!$D$4)</f>
        <v>22.178426666666667</v>
      </c>
      <c r="BJ27">
        <f>100*(BJ24-BJ4)/('[1]LF status'!$D$24-'[1]LF status'!$D$4)</f>
        <v>22.265573333333336</v>
      </c>
      <c r="BK27">
        <f>100*(BK24-BK4)/('[1]LF status'!$D$24-'[1]LF status'!$D$4)</f>
        <v>-0.92336000000000118</v>
      </c>
    </row>
    <row r="28" spans="1:63" x14ac:dyDescent="0.25">
      <c r="E28">
        <f>E24/SUM(E24:F24)</f>
        <v>3.8095238095238099E-2</v>
      </c>
      <c r="G28">
        <f>G24/SUM(G24:H24)</f>
        <v>0.1203377902885292</v>
      </c>
      <c r="I28">
        <f>I24/SUM(I24:J24)</f>
        <v>0.33629749393694419</v>
      </c>
      <c r="K28">
        <f>K24/SUM(K24:L24)</f>
        <v>0.5740365111561867</v>
      </c>
      <c r="AO28" t="s">
        <v>35</v>
      </c>
      <c r="AP28" t="s">
        <v>30</v>
      </c>
      <c r="AQ28" s="1">
        <f>100*(AVERAGE(AQ23:AQ24)-AVERAGE(AQ10:AQ11))/(AVERAGE('[1]LF status'!$D23:$D24)-AVERAGE('[1]LF status'!$D10:$D11))</f>
        <v>35.72241481481484</v>
      </c>
      <c r="AR28" s="1">
        <f>100*(AVERAGE(AR23:AR24)-AVERAGE(AR10:AR11))/(AVERAGE('[1]LF status'!$D23:$D24)-AVERAGE('[1]LF status'!$D10:$D11))</f>
        <v>-1.9179407407407429</v>
      </c>
      <c r="AS28" s="1">
        <f>100*(AVERAGE(AS23:AS24)-AVERAGE(AS10:AS11))/(AVERAGE('[1]LF status'!$D23:$D24)-AVERAGE('[1]LF status'!$D10:$D11))</f>
        <v>1.586474074074073</v>
      </c>
      <c r="AT28" s="1">
        <f>100*(AVERAGE(AT23:AT24)-AVERAGE(AT10:AT11))/(AVERAGE('[1]LF status'!$D23:$D24)-AVERAGE('[1]LF status'!$D10:$D11))</f>
        <v>0.4462814814814815</v>
      </c>
      <c r="AU28" s="1">
        <f>100*(AVERAGE(AU23:AU24)-AVERAGE(AU10:AU11))/(AVERAGE('[1]LF status'!$D23:$D24)-AVERAGE('[1]LF status'!$D10:$D11))</f>
        <v>8.6406666666666698</v>
      </c>
      <c r="AV28" s="1">
        <f>100*(AVERAGE(AV23:AV24)-AVERAGE(AV10:AV11))/(AVERAGE('[1]LF status'!$D23:$D24)-AVERAGE('[1]LF status'!$D10:$D11))</f>
        <v>4.1673777777777783</v>
      </c>
      <c r="AW28" s="1">
        <f>100*(AVERAGE(AW23:AW24)-AVERAGE(AW10:AW11))/(AVERAGE('[1]LF status'!$D23:$D24)-AVERAGE('[1]LF status'!$D10:$D11))</f>
        <v>20.729140740740736</v>
      </c>
      <c r="AX28" s="1">
        <f>100*(AVERAGE(AX23:AX24)-AVERAGE(AX10:AX11))/(AVERAGE('[1]LF status'!$D23:$D24)-AVERAGE('[1]LF status'!$D10:$D11))</f>
        <v>8.1392296296296287</v>
      </c>
      <c r="AY28" s="1">
        <f>100*(AVERAGE(AY23:AY24)-AVERAGE(AY10:AY11))/(AVERAGE('[1]LF status'!$D23:$D24)-AVERAGE('[1]LF status'!$D10:$D11))</f>
        <v>15.895777777777777</v>
      </c>
      <c r="AZ28" s="1">
        <f>100*(AVERAGE(AZ23:AZ24)-AVERAGE(AZ10:AZ11))/(AVERAGE('[1]LF status'!$D23:$D24)-AVERAGE('[1]LF status'!$D10:$D11))</f>
        <v>5.3513037037037003</v>
      </c>
      <c r="BA28" s="1">
        <f>100*(AVERAGE(BA23:BA24)-AVERAGE(BA10:BA11))/(AVERAGE('[1]LF status'!$D23:$D24)-AVERAGE('[1]LF status'!$D10:$D11))</f>
        <v>1.2339703703703715</v>
      </c>
      <c r="BC28" s="1">
        <f>100*(AVERAGE(BC23:BC24)-AVERAGE(BC10:BC11))/(AVERAGE('[1]LF status'!$D23:$D24)-AVERAGE('[1]LF status'!$D10:$D11))</f>
        <v>35.72241481481484</v>
      </c>
      <c r="BD28" s="1">
        <f>100*(AVERAGE(BD23:BD24)-AVERAGE(BD10:BD11))/(AVERAGE('[1]LF status'!$D23:$D24)-AVERAGE('[1]LF status'!$D10:$D11))</f>
        <v>48.086029629629621</v>
      </c>
      <c r="BE28" s="1">
        <f>100*(AVERAGE(BE23:BE24)-AVERAGE(BE10:BE11))/(AVERAGE('[1]LF status'!$D23:$D24)-AVERAGE('[1]LF status'!$D10:$D11))</f>
        <v>16.186251851851846</v>
      </c>
    </row>
    <row r="29" spans="1:63" x14ac:dyDescent="0.25">
      <c r="AO29" t="s">
        <v>34</v>
      </c>
      <c r="AP29" t="s">
        <v>30</v>
      </c>
      <c r="AQ29" s="1">
        <f>100*(AVERAGE(AQ23:AQ24)-AVERAGE(AQ16:AQ17))/(AVERAGE('[1]LF status'!$D23:$D24)-AVERAGE('[1]LF status'!$D16:$D17))</f>
        <v>36.666273684210552</v>
      </c>
      <c r="AR29" s="1">
        <f>100*(AVERAGE(AR23:AR24)-AVERAGE(AR16:AR17))/(AVERAGE('[1]LF status'!$D23:$D24)-AVERAGE('[1]LF status'!$D16:$D17))</f>
        <v>1.1928210526315768</v>
      </c>
      <c r="AS29" s="1">
        <f>100*(AVERAGE(AS23:AS24)-AVERAGE(AS16:AS17))/(AVERAGE('[1]LF status'!$D23:$D24)-AVERAGE('[1]LF status'!$D16:$D17))</f>
        <v>3.1897894736842116</v>
      </c>
      <c r="AT29" s="1">
        <f>100*(AVERAGE(AT23:AT24)-AVERAGE(AT16:AT17))/(AVERAGE('[1]LF status'!$D23:$D24)-AVERAGE('[1]LF status'!$D16:$D17))</f>
        <v>-2.9789473684210518E-2</v>
      </c>
      <c r="AU29" s="1">
        <f>100*(AVERAGE(AU23:AU24)-AVERAGE(AU16:AU17))/(AVERAGE('[1]LF status'!$D23:$D24)-AVERAGE('[1]LF status'!$D16:$D17))</f>
        <v>6.4660631578947401</v>
      </c>
      <c r="AV29" s="1">
        <f>100*(AVERAGE(AV23:AV24)-AVERAGE(AV16:AV17))/(AVERAGE('[1]LF status'!$D23:$D24)-AVERAGE('[1]LF status'!$D16:$D17))</f>
        <v>5.2012421052631588</v>
      </c>
      <c r="AW29" s="1">
        <f>100*(AVERAGE(AW23:AW24)-AVERAGE(AW16:AW17))/(AVERAGE('[1]LF status'!$D23:$D24)-AVERAGE('[1]LF status'!$D16:$D17))</f>
        <v>19.668821052631579</v>
      </c>
      <c r="AX29" s="1">
        <f>100*(AVERAGE(AX23:AX24)-AVERAGE(AX16:AX17))/(AVERAGE('[1]LF status'!$D23:$D24)-AVERAGE('[1]LF status'!$D16:$D17))</f>
        <v>10.233789473684208</v>
      </c>
      <c r="AY29" s="1">
        <f>100*(AVERAGE(AY23:AY24)-AVERAGE(AY16:AY17))/(AVERAGE('[1]LF status'!$D23:$D24)-AVERAGE('[1]LF status'!$D16:$D17))</f>
        <v>9.8841684210526299</v>
      </c>
      <c r="AZ29" s="1">
        <f>100*(AVERAGE(AZ23:AZ24)-AVERAGE(AZ16:AZ17))/(AVERAGE('[1]LF status'!$D23:$D24)-AVERAGE('[1]LF status'!$D16:$D17))</f>
        <v>5.6655999999999986</v>
      </c>
      <c r="BA29" s="1">
        <f>100*(AVERAGE(BA23:BA24)-AVERAGE(BA16:BA17))/(AVERAGE('[1]LF status'!$D23:$D24)-AVERAGE('[1]LF status'!$D16:$D17))</f>
        <v>1.8165052631578931</v>
      </c>
      <c r="BC29" s="1">
        <f>100*(AVERAGE(BC23:BC24)-AVERAGE(BC16:BC17))/(AVERAGE('[1]LF status'!$D23:$D24)-AVERAGE('[1]LF status'!$D16:$D17))</f>
        <v>36.666273684210552</v>
      </c>
      <c r="BD29" s="1">
        <f>100*(AVERAGE(BD23:BD24)-AVERAGE(BD16:BD17))/(AVERAGE('[1]LF status'!$D23:$D24)-AVERAGE('[1]LF status'!$D16:$D17))</f>
        <v>41.025347368421073</v>
      </c>
      <c r="BE29" s="1">
        <f>100*(AVERAGE(BE23:BE24)-AVERAGE(BE16:BE17))/(AVERAGE('[1]LF status'!$D23:$D24)-AVERAGE('[1]LF status'!$D16:$D17))</f>
        <v>22.263663157894737</v>
      </c>
    </row>
    <row r="30" spans="1:63" x14ac:dyDescent="0.25">
      <c r="AO30" t="s">
        <v>33</v>
      </c>
      <c r="AP30" t="s">
        <v>30</v>
      </c>
      <c r="AQ30" s="1">
        <f>100*(AVERAGE(AQ23:AQ24)-AVERAGE(AQ4:AQ5))/(AVERAGE('[1]LF status'!$D23:$D24)-AVERAGE('[1]LF status'!$D4:$D5))</f>
        <v>45.102468793342595</v>
      </c>
      <c r="AR30" s="1">
        <f>100*(AVERAGE(AR23:AR24)-AVERAGE(AR4:AR5))/(AVERAGE('[1]LF status'!$D23:$D24)-AVERAGE('[1]LF status'!$D4:$D5))</f>
        <v>-2.201539528432733</v>
      </c>
      <c r="AS30" s="1">
        <f>100*(AVERAGE(AS23:AS24)-AVERAGE(AS4:AS5))/(AVERAGE('[1]LF status'!$D23:$D24)-AVERAGE('[1]LF status'!$D4:$D5))</f>
        <v>-2.8802080443828006</v>
      </c>
      <c r="AT30" s="1">
        <f>100*(AVERAGE(AT23:AT24)-AVERAGE(AT4:AT5))/(AVERAGE('[1]LF status'!$D23:$D24)-AVERAGE('[1]LF status'!$D4:$D5))</f>
        <v>7.0957004160887682E-2</v>
      </c>
      <c r="AU30" s="1">
        <f>100*(AVERAGE(AU23:AU24)-AVERAGE(AU4:AU5))/(AVERAGE('[1]LF status'!$D23:$D24)-AVERAGE('[1]LF status'!$D4:$D5))</f>
        <v>13.847198335644938</v>
      </c>
      <c r="AV30" s="1">
        <f>100*(AVERAGE(AV23:AV24)-AVERAGE(AV4:AV5))/(AVERAGE('[1]LF status'!$D23:$D24)-AVERAGE('[1]LF status'!$D4:$D5))</f>
        <v>1.7823994452149796</v>
      </c>
      <c r="AW30" s="1">
        <f>100*(AVERAGE(AW23:AW24)-AVERAGE(AW4:AW5))/(AVERAGE('[1]LF status'!$D23:$D24)-AVERAGE('[1]LF status'!$D4:$D5))</f>
        <v>19.351900138696251</v>
      </c>
      <c r="AX30" s="1">
        <f>100*(AVERAGE(AX23:AX24)-AVERAGE(AX4:AX5))/(AVERAGE('[1]LF status'!$D23:$D24)-AVERAGE('[1]LF status'!$D4:$D5))</f>
        <v>5.8799722607489588</v>
      </c>
      <c r="AY30" s="1">
        <f>100*(AVERAGE(AY23:AY24)-AVERAGE(AY4:AY5))/(AVERAGE('[1]LF status'!$D23:$D24)-AVERAGE('[1]LF status'!$D4:$D5))</f>
        <v>16.961789181692094</v>
      </c>
      <c r="AZ30" s="1">
        <f>100*(AVERAGE(AZ23:AZ24)-AVERAGE(AZ4:AZ5))/(AVERAGE('[1]LF status'!$D23:$D24)-AVERAGE('[1]LF status'!$D4:$D5))</f>
        <v>0.19678224687933241</v>
      </c>
      <c r="BA30" s="1">
        <f>100*(AVERAGE(BA23:BA24)-AVERAGE(BA4:BA5))/(AVERAGE('[1]LF status'!$D23:$D24)-AVERAGE('[1]LF status'!$D4:$D5))</f>
        <v>1.8605547850208057</v>
      </c>
      <c r="BC30" s="1">
        <f>100*(AVERAGE(BC23:BC24)-AVERAGE(BC4:BC5))/(AVERAGE('[1]LF status'!$D23:$D24)-AVERAGE('[1]LF status'!$D4:$D5))</f>
        <v>45.102468793342595</v>
      </c>
      <c r="BD30" s="1">
        <f>100*(AVERAGE(BD23:BD24)-AVERAGE(BD4:BD5))/(AVERAGE('[1]LF status'!$D23:$D24)-AVERAGE('[1]LF status'!$D4:$D5))</f>
        <v>49.141234396671287</v>
      </c>
      <c r="BE30" s="1">
        <f>100*(AVERAGE(BE23:BE24)-AVERAGE(BE4:BE5))/(AVERAGE('[1]LF status'!$D23:$D24)-AVERAGE('[1]LF status'!$D4:$D5))</f>
        <v>5.7285714285714278</v>
      </c>
    </row>
    <row r="31" spans="1:63" x14ac:dyDescent="0.25">
      <c r="A31">
        <v>1993</v>
      </c>
      <c r="B31">
        <v>26.07</v>
      </c>
    </row>
    <row r="32" spans="1:63" x14ac:dyDescent="0.25">
      <c r="A32" s="5">
        <v>1994</v>
      </c>
      <c r="B32" s="5">
        <v>20.7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AO32" t="s">
        <v>32</v>
      </c>
      <c r="AP32" t="s">
        <v>30</v>
      </c>
      <c r="AQ32" s="1">
        <f>100*(AVERAGE(AQ23:AQ24)-AVERAGE(AQ4:AQ5)+(AVERAGE(AR23:AR24)-AVERAGE(AR4:AR5))+(AVERAGE(AS23:AS24)-AVERAGE(AS4:AS5))+(AVERAGE([1]NILFLY!J30:J31)-AVERAGE([1]NILFLY!J12:J13)))/(AVERAGE('[1]LF status'!$D23:$D24)-AVERAGE('[1]LF status'!$D4:$D5)+(AVERAGE('[1]LF status'!T30:T31)-AVERAGE('[1]LF status'!T12:T13)))</f>
        <v>43.80280168571197</v>
      </c>
    </row>
    <row r="33" spans="1:43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43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AO34" t="s">
        <v>31</v>
      </c>
      <c r="AP34" t="s">
        <v>30</v>
      </c>
      <c r="AQ34" s="1">
        <f>100*(AVERAGE(AQ23:AQ24)-AVERAGE(AQ4:AQ5)+(AVERAGE(AR23:AR24)-AVERAGE(AR4:AR5))+(AVERAGE(AS23:AS24)-AVERAGE(AS4:AS5))+(AVERAGE(SitPost80!J15:J16)-AVERAGE(SitPost80!J4:J5)))/(AVERAGE('[1]LF status'!$D23:$D24)-AVERAGE('[1]LF status'!$D4:$D5)+(AVERAGE('[1]LF status'!J15:J16)-AVERAGE('[1]LF status'!J4:J5)))</f>
        <v>49.39627193412413</v>
      </c>
    </row>
    <row r="35" spans="1:43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43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43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43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4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43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4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43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43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43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43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43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43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43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74"/>
  <sheetViews>
    <sheetView topLeftCell="T1" workbookViewId="0">
      <selection activeCell="U11" sqref="U11"/>
    </sheetView>
  </sheetViews>
  <sheetFormatPr defaultRowHeight="15" x14ac:dyDescent="0.25"/>
  <sheetData>
    <row r="2" spans="1:53" x14ac:dyDescent="0.25">
      <c r="Z2" t="s">
        <v>69</v>
      </c>
      <c r="AG2" t="s">
        <v>69</v>
      </c>
    </row>
    <row r="3" spans="1:53" x14ac:dyDescent="0.25">
      <c r="B3" t="s">
        <v>40</v>
      </c>
      <c r="C3" t="s">
        <v>50</v>
      </c>
      <c r="D3" t="s">
        <v>54</v>
      </c>
      <c r="E3" t="s">
        <v>41</v>
      </c>
      <c r="J3" t="s">
        <v>40</v>
      </c>
      <c r="K3" t="s">
        <v>50</v>
      </c>
      <c r="L3" t="s">
        <v>54</v>
      </c>
      <c r="M3" t="s">
        <v>41</v>
      </c>
      <c r="O3" t="s">
        <v>40</v>
      </c>
      <c r="P3" t="s">
        <v>42</v>
      </c>
      <c r="Q3" t="s">
        <v>41</v>
      </c>
      <c r="T3" t="s">
        <v>68</v>
      </c>
      <c r="W3" t="s">
        <v>39</v>
      </c>
      <c r="Z3" t="s">
        <v>40</v>
      </c>
      <c r="AA3" t="s">
        <v>67</v>
      </c>
      <c r="AB3" t="s">
        <v>66</v>
      </c>
      <c r="AC3" t="s">
        <v>65</v>
      </c>
      <c r="AG3" t="s">
        <v>40</v>
      </c>
      <c r="AH3" t="s">
        <v>67</v>
      </c>
      <c r="AI3" t="s">
        <v>66</v>
      </c>
      <c r="AJ3" t="s">
        <v>65</v>
      </c>
      <c r="AL3" t="s">
        <v>42</v>
      </c>
      <c r="AM3" t="s">
        <v>41</v>
      </c>
      <c r="AP3" t="s">
        <v>64</v>
      </c>
      <c r="AS3" t="s">
        <v>63</v>
      </c>
      <c r="AV3" t="s">
        <v>62</v>
      </c>
    </row>
    <row r="4" spans="1:53" x14ac:dyDescent="0.25">
      <c r="A4">
        <v>1981</v>
      </c>
      <c r="B4" s="6">
        <v>58.56</v>
      </c>
      <c r="C4" s="6">
        <v>2.8610000000000002</v>
      </c>
      <c r="D4" s="6">
        <v>26.9</v>
      </c>
      <c r="E4" s="6">
        <v>11.68</v>
      </c>
      <c r="F4">
        <v>100</v>
      </c>
      <c r="J4" s="6">
        <f>0.01*B4*'[1]LF status'!$J4</f>
        <v>3.8632032000000005</v>
      </c>
      <c r="K4" s="6">
        <f>0.01*C4*'[1]LF status'!$J4</f>
        <v>0.18874017000000004</v>
      </c>
      <c r="L4" s="6">
        <f>0.01*D4*'[1]LF status'!$J4</f>
        <v>1.7745930000000003</v>
      </c>
      <c r="M4" s="6">
        <f>0.01*E4*'[1]LF status'!$J4</f>
        <v>0.77052960000000004</v>
      </c>
      <c r="O4" s="6">
        <f t="shared" ref="O4:O16" si="0">B4</f>
        <v>58.56</v>
      </c>
      <c r="P4" s="6">
        <f t="shared" ref="P4:P16" si="1">C4+D4</f>
        <v>29.760999999999999</v>
      </c>
      <c r="Q4" s="6">
        <f t="shared" ref="Q4:Q16" si="2">E4</f>
        <v>11.68</v>
      </c>
      <c r="S4">
        <v>1981</v>
      </c>
      <c r="T4" s="5">
        <v>58.24</v>
      </c>
      <c r="V4">
        <v>1981</v>
      </c>
      <c r="W4">
        <v>8.7490000000000006</v>
      </c>
      <c r="Y4" s="5">
        <v>1981</v>
      </c>
      <c r="Z4" s="5">
        <v>60.19</v>
      </c>
      <c r="AA4" s="5">
        <v>2.1589999999999998</v>
      </c>
      <c r="AB4" s="5">
        <v>26.34</v>
      </c>
      <c r="AC4" s="5">
        <v>11.32</v>
      </c>
      <c r="AD4" s="5">
        <v>100</v>
      </c>
      <c r="AF4">
        <v>1981</v>
      </c>
      <c r="AG4" s="4">
        <f>0.01*Z4*'[1]LF status'!$P4</f>
        <v>3.7095096999999999</v>
      </c>
      <c r="AH4" s="4">
        <f>0.01*AA4*'[1]LF status'!$P4</f>
        <v>0.13305917</v>
      </c>
      <c r="AI4" s="4">
        <f>0.01*AB4*'[1]LF status'!$P4</f>
        <v>1.6233342000000002</v>
      </c>
      <c r="AJ4" s="4">
        <f>0.01*AC4*'[1]LF status'!$P4</f>
        <v>0.69765160000000004</v>
      </c>
      <c r="AL4" s="4">
        <f t="shared" ref="AL4:AL37" si="3">0.79*AG4+AH4+AI4</f>
        <v>4.6869060330000005</v>
      </c>
      <c r="AM4" s="4">
        <f t="shared" ref="AM4:AM37" si="4">0.21*AG4+AJ4</f>
        <v>1.476648637</v>
      </c>
      <c r="AO4">
        <v>1981</v>
      </c>
      <c r="AP4">
        <v>3.7330000000000001</v>
      </c>
      <c r="AR4">
        <v>1981</v>
      </c>
      <c r="AS4" s="5">
        <v>49.04</v>
      </c>
      <c r="AU4">
        <v>1981</v>
      </c>
      <c r="AV4">
        <v>25.43</v>
      </c>
      <c r="AX4" s="5">
        <v>1981</v>
      </c>
      <c r="AY4" s="5">
        <v>73.19</v>
      </c>
      <c r="BA4" s="6">
        <f t="shared" ref="BA4:BA37" si="5">100*(AC4/SUM(AA4:AC4))</f>
        <v>28.428639594163592</v>
      </c>
    </row>
    <row r="5" spans="1:53" x14ac:dyDescent="0.25">
      <c r="A5">
        <v>1982</v>
      </c>
      <c r="B5" s="6">
        <v>53.08</v>
      </c>
      <c r="C5" s="6">
        <v>4.8330000000000002</v>
      </c>
      <c r="D5" s="6">
        <v>25.42</v>
      </c>
      <c r="E5" s="6">
        <v>16.670000000000002</v>
      </c>
      <c r="F5">
        <v>100</v>
      </c>
      <c r="J5" s="6">
        <f>0.01*B5*'[1]LF status'!$J5</f>
        <v>3.3084763999999995</v>
      </c>
      <c r="K5" s="6">
        <f>0.01*C5*'[1]LF status'!$J5</f>
        <v>0.30124089000000004</v>
      </c>
      <c r="L5" s="6">
        <f>0.01*D5*'[1]LF status'!$J5</f>
        <v>1.5844286000000001</v>
      </c>
      <c r="M5" s="6">
        <f>0.01*E5*'[1]LF status'!$J5</f>
        <v>1.0390410999999999</v>
      </c>
      <c r="O5" s="6">
        <f t="shared" si="0"/>
        <v>53.08</v>
      </c>
      <c r="P5" s="6">
        <f t="shared" si="1"/>
        <v>30.253</v>
      </c>
      <c r="Q5" s="6">
        <f t="shared" si="2"/>
        <v>16.670000000000002</v>
      </c>
      <c r="S5">
        <v>1982</v>
      </c>
      <c r="T5" s="5">
        <v>53.01</v>
      </c>
      <c r="V5">
        <v>1982</v>
      </c>
      <c r="W5">
        <v>8.6069999999999993</v>
      </c>
      <c r="Y5" s="5">
        <v>1982</v>
      </c>
      <c r="Z5" s="5">
        <v>54.97</v>
      </c>
      <c r="AA5" s="5">
        <v>2.1120000000000001</v>
      </c>
      <c r="AB5" s="5">
        <v>26.97</v>
      </c>
      <c r="AC5" s="5">
        <v>15.95</v>
      </c>
      <c r="AD5" s="5">
        <v>100</v>
      </c>
      <c r="AF5">
        <v>1982</v>
      </c>
      <c r="AG5" s="4">
        <f>0.01*Z5*'[1]LF status'!$P5</f>
        <v>3.4713555</v>
      </c>
      <c r="AH5" s="4">
        <f>0.01*AA5*'[1]LF status'!$P5</f>
        <v>0.13337280000000001</v>
      </c>
      <c r="AI5" s="4">
        <f>0.01*AB5*'[1]LF status'!$P5</f>
        <v>1.7031555</v>
      </c>
      <c r="AJ5" s="4">
        <f>0.01*AC5*'[1]LF status'!$P5</f>
        <v>1.0072425</v>
      </c>
      <c r="AL5" s="4">
        <f t="shared" si="3"/>
        <v>4.5788991450000003</v>
      </c>
      <c r="AM5" s="4">
        <f t="shared" si="4"/>
        <v>1.7362271549999999</v>
      </c>
      <c r="AO5">
        <v>1982</v>
      </c>
      <c r="AP5">
        <v>5.2270000000000003</v>
      </c>
      <c r="AR5">
        <v>1982</v>
      </c>
      <c r="AS5" s="5">
        <v>45.83</v>
      </c>
      <c r="AU5">
        <v>1982</v>
      </c>
      <c r="AV5">
        <v>19.649999999999999</v>
      </c>
      <c r="AX5" s="5">
        <v>1982</v>
      </c>
      <c r="AY5" s="5">
        <v>71.84</v>
      </c>
      <c r="BA5" s="6">
        <f t="shared" si="5"/>
        <v>35.41925741694795</v>
      </c>
    </row>
    <row r="6" spans="1:53" x14ac:dyDescent="0.25">
      <c r="A6">
        <v>1983</v>
      </c>
      <c r="B6" s="6">
        <v>57.33</v>
      </c>
      <c r="C6" s="6">
        <v>4.6520000000000001</v>
      </c>
      <c r="D6" s="6">
        <v>23.87</v>
      </c>
      <c r="E6" s="6">
        <v>14.15</v>
      </c>
      <c r="F6">
        <v>100</v>
      </c>
      <c r="J6" s="6">
        <f>0.01*B6*'[1]LF status'!$J6</f>
        <v>3.8749347000000003</v>
      </c>
      <c r="K6" s="6">
        <f>0.01*C6*'[1]LF status'!$J6</f>
        <v>0.31442868000000002</v>
      </c>
      <c r="L6" s="6">
        <f>0.01*D6*'[1]LF status'!$J6</f>
        <v>1.6133733000000003</v>
      </c>
      <c r="M6" s="6">
        <f>0.01*E6*'[1]LF status'!$J6</f>
        <v>0.95639850000000015</v>
      </c>
      <c r="O6" s="6">
        <f t="shared" si="0"/>
        <v>57.33</v>
      </c>
      <c r="P6" s="6">
        <f t="shared" si="1"/>
        <v>28.522000000000002</v>
      </c>
      <c r="Q6" s="6">
        <f t="shared" si="2"/>
        <v>14.15</v>
      </c>
      <c r="S6">
        <v>1983</v>
      </c>
      <c r="T6" s="5">
        <v>56.49</v>
      </c>
      <c r="V6">
        <v>1983</v>
      </c>
      <c r="W6">
        <v>7.8920000000000003</v>
      </c>
      <c r="Y6" s="5">
        <v>1983</v>
      </c>
      <c r="Z6" s="5">
        <v>57.37</v>
      </c>
      <c r="AA6" s="5">
        <v>2.3370000000000002</v>
      </c>
      <c r="AB6" s="5">
        <v>26.86</v>
      </c>
      <c r="AC6" s="5">
        <v>13.43</v>
      </c>
      <c r="AD6" s="5">
        <v>100</v>
      </c>
      <c r="AF6">
        <v>1983</v>
      </c>
      <c r="AG6" s="4">
        <f>0.01*Z6*'[1]LF status'!$P6</f>
        <v>3.72905</v>
      </c>
      <c r="AH6" s="4">
        <f>0.01*AA6*'[1]LF status'!$P6</f>
        <v>0.15190500000000001</v>
      </c>
      <c r="AI6" s="4">
        <f>0.01*AB6*'[1]LF status'!$P6</f>
        <v>1.7459</v>
      </c>
      <c r="AJ6" s="4">
        <f>0.01*AC6*'[1]LF status'!$P6</f>
        <v>0.87295</v>
      </c>
      <c r="AL6" s="4">
        <f t="shared" si="3"/>
        <v>4.8437545000000002</v>
      </c>
      <c r="AM6" s="4">
        <f t="shared" si="4"/>
        <v>1.6560505000000001</v>
      </c>
      <c r="AO6">
        <v>1983</v>
      </c>
      <c r="AP6">
        <v>4.7539999999999996</v>
      </c>
      <c r="AR6">
        <v>1983</v>
      </c>
      <c r="AS6" s="5">
        <v>48.13</v>
      </c>
      <c r="AU6">
        <v>1983</v>
      </c>
      <c r="AV6">
        <v>21.18</v>
      </c>
      <c r="AX6" s="5">
        <v>1983</v>
      </c>
      <c r="AY6" s="5">
        <v>69.760000000000005</v>
      </c>
      <c r="BA6" s="6">
        <f t="shared" si="5"/>
        <v>31.505853097801868</v>
      </c>
    </row>
    <row r="7" spans="1:53" x14ac:dyDescent="0.25">
      <c r="A7">
        <v>1984</v>
      </c>
      <c r="B7" s="6">
        <v>51.57</v>
      </c>
      <c r="C7" s="6">
        <v>4.7030000000000003</v>
      </c>
      <c r="D7" s="6">
        <v>29.47</v>
      </c>
      <c r="E7" s="6">
        <v>14.25</v>
      </c>
      <c r="F7">
        <v>100</v>
      </c>
      <c r="J7" s="6">
        <f>0.01*B7*'[1]LF status'!$J7</f>
        <v>3.2726322000000003</v>
      </c>
      <c r="K7" s="6">
        <f>0.01*C7*'[1]LF status'!$J7</f>
        <v>0.29845238000000002</v>
      </c>
      <c r="L7" s="6">
        <f>0.01*D7*'[1]LF status'!$J7</f>
        <v>1.8701662000000001</v>
      </c>
      <c r="M7" s="6">
        <f>0.01*E7*'[1]LF status'!$J7</f>
        <v>0.90430500000000014</v>
      </c>
      <c r="O7" s="6">
        <f t="shared" si="0"/>
        <v>51.57</v>
      </c>
      <c r="P7" s="6">
        <f t="shared" si="1"/>
        <v>34.173000000000002</v>
      </c>
      <c r="Q7" s="6">
        <f t="shared" si="2"/>
        <v>14.25</v>
      </c>
      <c r="S7">
        <v>1984</v>
      </c>
      <c r="T7" s="5">
        <v>51.41</v>
      </c>
      <c r="V7">
        <v>1984</v>
      </c>
      <c r="W7">
        <v>7.6550000000000002</v>
      </c>
      <c r="Y7" s="5">
        <v>1984</v>
      </c>
      <c r="Z7" s="5">
        <v>53.65</v>
      </c>
      <c r="AA7" s="5">
        <v>3.403</v>
      </c>
      <c r="AB7" s="5">
        <v>29.47</v>
      </c>
      <c r="AC7" s="5">
        <v>13.47</v>
      </c>
      <c r="AD7" s="5">
        <v>100</v>
      </c>
      <c r="AF7">
        <v>1984</v>
      </c>
      <c r="AG7" s="4">
        <f>0.01*Z7*'[1]LF status'!$P7</f>
        <v>3.5623599999999995</v>
      </c>
      <c r="AH7" s="4">
        <f>0.01*AA7*'[1]LF status'!$P7</f>
        <v>0.22595919999999997</v>
      </c>
      <c r="AI7" s="4">
        <f>0.01*AB7*'[1]LF status'!$P7</f>
        <v>1.9568080000000001</v>
      </c>
      <c r="AJ7" s="4">
        <f>0.01*AC7*'[1]LF status'!$P7</f>
        <v>0.89440800000000009</v>
      </c>
      <c r="AL7" s="4">
        <f t="shared" si="3"/>
        <v>4.9970315999999997</v>
      </c>
      <c r="AM7" s="4">
        <f t="shared" si="4"/>
        <v>1.6425036</v>
      </c>
      <c r="AO7">
        <v>1984</v>
      </c>
      <c r="AP7">
        <v>4.2510000000000003</v>
      </c>
      <c r="AR7">
        <v>1984</v>
      </c>
      <c r="AS7" s="5">
        <v>44.97</v>
      </c>
      <c r="AU7">
        <v>1984</v>
      </c>
      <c r="AV7">
        <v>22.5</v>
      </c>
      <c r="AX7" s="5">
        <v>1984</v>
      </c>
      <c r="AY7" s="5">
        <v>66.010000000000005</v>
      </c>
      <c r="BA7" s="6">
        <f t="shared" si="5"/>
        <v>29.065878341928663</v>
      </c>
    </row>
    <row r="8" spans="1:53" x14ac:dyDescent="0.25">
      <c r="A8">
        <v>1985</v>
      </c>
      <c r="B8" s="6">
        <v>60.24</v>
      </c>
      <c r="C8" s="6">
        <v>4.8540000000000001</v>
      </c>
      <c r="D8" s="6">
        <v>21.52</v>
      </c>
      <c r="E8" s="6">
        <v>13.39</v>
      </c>
      <c r="F8">
        <v>100</v>
      </c>
      <c r="J8" s="6">
        <f>0.01*B8*'[1]LF status'!$J8</f>
        <v>3.9565632000000002</v>
      </c>
      <c r="K8" s="6">
        <f>0.01*C8*'[1]LF status'!$J8</f>
        <v>0.31881071999999999</v>
      </c>
      <c r="L8" s="6">
        <f>0.01*D8*'[1]LF status'!$J8</f>
        <v>1.4134335999999998</v>
      </c>
      <c r="M8" s="6">
        <f>0.01*E8*'[1]LF status'!$J8</f>
        <v>0.8794552000000001</v>
      </c>
      <c r="O8" s="6">
        <f t="shared" si="0"/>
        <v>60.24</v>
      </c>
      <c r="P8" s="6">
        <f t="shared" si="1"/>
        <v>26.373999999999999</v>
      </c>
      <c r="Q8" s="6">
        <f t="shared" si="2"/>
        <v>13.39</v>
      </c>
      <c r="S8">
        <v>1985</v>
      </c>
      <c r="T8" s="5">
        <v>58.76</v>
      </c>
      <c r="V8">
        <v>1985</v>
      </c>
      <c r="W8">
        <v>8.5869999999999997</v>
      </c>
      <c r="Y8" s="5">
        <v>1985</v>
      </c>
      <c r="Z8" s="5">
        <v>59.39</v>
      </c>
      <c r="AA8" s="5">
        <v>2.8279999999999998</v>
      </c>
      <c r="AB8" s="5">
        <v>23.64</v>
      </c>
      <c r="AC8" s="5">
        <v>14.14</v>
      </c>
      <c r="AD8" s="5">
        <v>100</v>
      </c>
      <c r="AF8">
        <v>1985</v>
      </c>
      <c r="AG8" s="4">
        <f>0.01*Z8*'[1]LF status'!$P8</f>
        <v>3.9987286999999996</v>
      </c>
      <c r="AH8" s="4">
        <f>0.01*AA8*'[1]LF status'!$P8</f>
        <v>0.19040923999999998</v>
      </c>
      <c r="AI8" s="4">
        <f>0.01*AB8*'[1]LF status'!$P8</f>
        <v>1.5916812</v>
      </c>
      <c r="AJ8" s="4">
        <f>0.01*AC8*'[1]LF status'!$P8</f>
        <v>0.95204619999999995</v>
      </c>
      <c r="AL8" s="4">
        <f t="shared" si="3"/>
        <v>4.9410861129999999</v>
      </c>
      <c r="AM8" s="4">
        <f t="shared" si="4"/>
        <v>1.7917792269999997</v>
      </c>
      <c r="AO8">
        <v>1985</v>
      </c>
      <c r="AP8">
        <v>4.7039999999999997</v>
      </c>
      <c r="AR8">
        <v>1985</v>
      </c>
      <c r="AS8" s="5">
        <v>47.09</v>
      </c>
      <c r="AU8">
        <v>1985</v>
      </c>
      <c r="AV8">
        <v>20.32</v>
      </c>
      <c r="AX8" s="5">
        <v>1985</v>
      </c>
      <c r="AY8" s="5">
        <v>65.849999999999994</v>
      </c>
      <c r="BA8" s="6">
        <f t="shared" si="5"/>
        <v>34.820724980299445</v>
      </c>
    </row>
    <row r="9" spans="1:53" x14ac:dyDescent="0.25">
      <c r="A9">
        <v>1986</v>
      </c>
      <c r="B9" s="6">
        <v>59.07</v>
      </c>
      <c r="C9" s="6">
        <v>4.6420000000000003</v>
      </c>
      <c r="D9" s="6">
        <v>23.8</v>
      </c>
      <c r="E9" s="6">
        <v>12.49</v>
      </c>
      <c r="F9">
        <v>100</v>
      </c>
      <c r="J9" s="6">
        <f>0.01*B9*'[1]LF status'!$J9</f>
        <v>3.8241917999999999</v>
      </c>
      <c r="K9" s="6">
        <f>0.01*C9*'[1]LF status'!$J9</f>
        <v>0.30052308000000005</v>
      </c>
      <c r="L9" s="6">
        <f>0.01*D9*'[1]LF status'!$J9</f>
        <v>1.5408120000000001</v>
      </c>
      <c r="M9" s="6">
        <f>0.01*E9*'[1]LF status'!$J9</f>
        <v>0.80860260000000006</v>
      </c>
      <c r="O9" s="6">
        <f t="shared" si="0"/>
        <v>59.07</v>
      </c>
      <c r="P9" s="6">
        <f t="shared" si="1"/>
        <v>28.442</v>
      </c>
      <c r="Q9" s="6">
        <f t="shared" si="2"/>
        <v>12.49</v>
      </c>
      <c r="S9">
        <v>1986</v>
      </c>
      <c r="T9" s="5">
        <v>57.96</v>
      </c>
      <c r="V9">
        <v>1986</v>
      </c>
      <c r="W9">
        <v>8.6440000000000001</v>
      </c>
      <c r="Y9" s="5">
        <v>1986</v>
      </c>
      <c r="Z9" s="5">
        <v>60.14</v>
      </c>
      <c r="AA9" s="5">
        <v>2.5419999999999998</v>
      </c>
      <c r="AB9" s="5">
        <v>23.8</v>
      </c>
      <c r="AC9" s="5">
        <v>13.51</v>
      </c>
      <c r="AD9" s="5">
        <v>100</v>
      </c>
      <c r="AF9">
        <v>1986</v>
      </c>
      <c r="AG9" s="4">
        <f>0.01*Z9*'[1]LF status'!$P9</f>
        <v>4.0979396000000001</v>
      </c>
      <c r="AH9" s="4">
        <f>0.01*AA9*'[1]LF status'!$P9</f>
        <v>0.17321187999999998</v>
      </c>
      <c r="AI9" s="4">
        <f>0.01*AB9*'[1]LF status'!$P9</f>
        <v>1.6217320000000002</v>
      </c>
      <c r="AJ9" s="4">
        <f>0.01*AC9*'[1]LF status'!$P9</f>
        <v>0.92057140000000004</v>
      </c>
      <c r="AL9" s="4">
        <f t="shared" si="3"/>
        <v>5.0323161640000009</v>
      </c>
      <c r="AM9" s="4">
        <f t="shared" si="4"/>
        <v>1.7811387160000001</v>
      </c>
      <c r="AO9">
        <v>1986</v>
      </c>
      <c r="AP9">
        <v>4.87</v>
      </c>
      <c r="AR9">
        <v>1986</v>
      </c>
      <c r="AS9" s="5">
        <v>50.11</v>
      </c>
      <c r="AU9">
        <v>1986</v>
      </c>
      <c r="AV9">
        <v>23.4</v>
      </c>
      <c r="AX9" s="5">
        <v>1986</v>
      </c>
      <c r="AY9" s="5">
        <v>68.040000000000006</v>
      </c>
      <c r="BA9" s="6">
        <f t="shared" si="5"/>
        <v>33.900431596908561</v>
      </c>
    </row>
    <row r="10" spans="1:53" x14ac:dyDescent="0.25">
      <c r="A10">
        <v>1987</v>
      </c>
      <c r="B10" s="6">
        <v>60.37</v>
      </c>
      <c r="C10" s="6">
        <v>5.1429999999999998</v>
      </c>
      <c r="D10" s="6">
        <v>23.94</v>
      </c>
      <c r="E10" s="6">
        <v>10.55</v>
      </c>
      <c r="F10">
        <v>100</v>
      </c>
      <c r="J10" s="6">
        <f>0.01*B10*'[1]LF status'!$J10</f>
        <v>4.1824336000000004</v>
      </c>
      <c r="K10" s="6">
        <f>0.01*C10*'[1]LF status'!$J10</f>
        <v>0.35630703999999996</v>
      </c>
      <c r="L10" s="6">
        <f>0.01*D10*'[1]LF status'!$J10</f>
        <v>1.6585632000000001</v>
      </c>
      <c r="M10" s="6">
        <f>0.01*E10*'[1]LF status'!$J10</f>
        <v>0.73090400000000011</v>
      </c>
      <c r="O10" s="6">
        <f t="shared" si="0"/>
        <v>60.37</v>
      </c>
      <c r="P10" s="6">
        <f t="shared" si="1"/>
        <v>29.083000000000002</v>
      </c>
      <c r="Q10" s="6">
        <f t="shared" si="2"/>
        <v>10.55</v>
      </c>
      <c r="S10">
        <v>1987</v>
      </c>
      <c r="T10" s="5">
        <v>59.4</v>
      </c>
      <c r="V10">
        <v>1987</v>
      </c>
      <c r="W10">
        <v>6.9080000000000004</v>
      </c>
      <c r="Y10" s="5">
        <v>1987</v>
      </c>
      <c r="Z10" s="5">
        <v>63.08</v>
      </c>
      <c r="AA10" s="5">
        <v>2.9220000000000002</v>
      </c>
      <c r="AB10" s="5">
        <v>24.22</v>
      </c>
      <c r="AC10" s="5">
        <v>9.782</v>
      </c>
      <c r="AD10" s="5">
        <v>100</v>
      </c>
      <c r="AF10">
        <v>1987</v>
      </c>
      <c r="AG10" s="4">
        <f>0.01*Z10*'[1]LF status'!$P10</f>
        <v>4.2585308000000008</v>
      </c>
      <c r="AH10" s="4">
        <f>0.01*AA10*'[1]LF status'!$P10</f>
        <v>0.19726422000000002</v>
      </c>
      <c r="AI10" s="4">
        <f>0.01*AB10*'[1]LF status'!$P10</f>
        <v>1.6350922000000001</v>
      </c>
      <c r="AJ10" s="4">
        <f>0.01*AC10*'[1]LF status'!$P10</f>
        <v>0.66038282000000004</v>
      </c>
      <c r="AL10" s="4">
        <f t="shared" si="3"/>
        <v>5.1965957520000012</v>
      </c>
      <c r="AM10" s="4">
        <f t="shared" si="4"/>
        <v>1.5546742880000002</v>
      </c>
      <c r="AO10">
        <v>1987</v>
      </c>
      <c r="AP10">
        <v>4.2069999999999999</v>
      </c>
      <c r="AR10">
        <v>1987</v>
      </c>
      <c r="AS10" s="5">
        <v>47.35</v>
      </c>
      <c r="AU10">
        <v>1987</v>
      </c>
      <c r="AV10">
        <v>22.91</v>
      </c>
      <c r="AX10" s="5">
        <v>1987</v>
      </c>
      <c r="AY10" s="5">
        <v>68.66</v>
      </c>
      <c r="BA10" s="6">
        <f t="shared" si="5"/>
        <v>26.492254360307658</v>
      </c>
    </row>
    <row r="11" spans="1:53" x14ac:dyDescent="0.25">
      <c r="A11">
        <v>1988</v>
      </c>
      <c r="B11" s="6">
        <v>50.08</v>
      </c>
      <c r="C11" s="6">
        <v>5.1219999999999999</v>
      </c>
      <c r="D11" s="6">
        <v>27.98</v>
      </c>
      <c r="E11" s="6">
        <v>16.82</v>
      </c>
      <c r="F11">
        <v>100</v>
      </c>
      <c r="J11" s="6">
        <f>0.01*B11*'[1]LF status'!$J11</f>
        <v>3.5682</v>
      </c>
      <c r="K11" s="6">
        <f>0.01*C11*'[1]LF status'!$J11</f>
        <v>0.3649425</v>
      </c>
      <c r="L11" s="6">
        <f>0.01*D11*'[1]LF status'!$J11</f>
        <v>1.9935749999999999</v>
      </c>
      <c r="M11" s="6">
        <f>0.01*E11*'[1]LF status'!$J11</f>
        <v>1.1984250000000001</v>
      </c>
      <c r="O11" s="6">
        <f t="shared" si="0"/>
        <v>50.08</v>
      </c>
      <c r="P11" s="6">
        <f t="shared" si="1"/>
        <v>33.102000000000004</v>
      </c>
      <c r="Q11" s="6">
        <f t="shared" si="2"/>
        <v>16.82</v>
      </c>
      <c r="S11">
        <v>1988</v>
      </c>
      <c r="T11" s="5">
        <v>49.87</v>
      </c>
      <c r="V11">
        <v>1988</v>
      </c>
      <c r="W11">
        <v>6.6310000000000002</v>
      </c>
      <c r="Y11" s="5">
        <v>1988</v>
      </c>
      <c r="Z11" s="5">
        <v>52.95</v>
      </c>
      <c r="AA11" s="5">
        <v>3.556</v>
      </c>
      <c r="AB11" s="5">
        <v>27.96</v>
      </c>
      <c r="AC11" s="5">
        <v>15.53</v>
      </c>
      <c r="AD11" s="5">
        <v>100</v>
      </c>
      <c r="AF11">
        <v>1988</v>
      </c>
      <c r="AG11" s="4">
        <f>0.01*Z11*'[1]LF status'!$P11</f>
        <v>3.6932625000000003</v>
      </c>
      <c r="AH11" s="4">
        <f>0.01*AA11*'[1]LF status'!$P11</f>
        <v>0.248031</v>
      </c>
      <c r="AI11" s="4">
        <f>0.01*AB11*'[1]LF status'!$P11</f>
        <v>1.95021</v>
      </c>
      <c r="AJ11" s="4">
        <f>0.01*AC11*'[1]LF status'!$P11</f>
        <v>1.0832174999999999</v>
      </c>
      <c r="AL11" s="4">
        <f t="shared" si="3"/>
        <v>5.1159183750000006</v>
      </c>
      <c r="AM11" s="4">
        <f t="shared" si="4"/>
        <v>1.858802625</v>
      </c>
      <c r="AO11">
        <v>1988</v>
      </c>
      <c r="AP11">
        <v>4.9969999999999999</v>
      </c>
      <c r="AR11">
        <v>1988</v>
      </c>
      <c r="AS11" s="5">
        <v>45.73</v>
      </c>
      <c r="AU11">
        <v>1988</v>
      </c>
      <c r="AV11">
        <v>23.25</v>
      </c>
      <c r="AX11" s="5">
        <v>1988</v>
      </c>
      <c r="AY11" s="5">
        <v>62.55</v>
      </c>
      <c r="BA11" s="6">
        <f t="shared" si="5"/>
        <v>33.010245291842025</v>
      </c>
    </row>
    <row r="12" spans="1:53" x14ac:dyDescent="0.25">
      <c r="A12">
        <v>1989</v>
      </c>
      <c r="B12" s="6">
        <v>56.86</v>
      </c>
      <c r="C12" s="6">
        <v>4.827</v>
      </c>
      <c r="D12" s="6">
        <v>23.26</v>
      </c>
      <c r="E12" s="6">
        <v>15.05</v>
      </c>
      <c r="F12">
        <v>100</v>
      </c>
      <c r="J12" s="6">
        <f>0.01*B12*'[1]LF status'!$J12</f>
        <v>3.8863810000000001</v>
      </c>
      <c r="K12" s="6">
        <f>0.01*C12*'[1]LF status'!$J12</f>
        <v>0.32992545000000001</v>
      </c>
      <c r="L12" s="6">
        <f>0.01*D12*'[1]LF status'!$J12</f>
        <v>1.5898210000000002</v>
      </c>
      <c r="M12" s="6">
        <f>0.01*E12*'[1]LF status'!$J12</f>
        <v>1.0286675000000001</v>
      </c>
      <c r="O12" s="6">
        <f t="shared" si="0"/>
        <v>56.86</v>
      </c>
      <c r="P12" s="6">
        <f t="shared" si="1"/>
        <v>28.087000000000003</v>
      </c>
      <c r="Q12" s="6">
        <f t="shared" si="2"/>
        <v>15.05</v>
      </c>
      <c r="S12">
        <v>1989</v>
      </c>
      <c r="T12" s="5">
        <v>55.99</v>
      </c>
      <c r="V12">
        <v>1989</v>
      </c>
      <c r="W12">
        <v>6.4630000000000001</v>
      </c>
      <c r="Y12" s="5">
        <v>1989</v>
      </c>
      <c r="Z12" s="5">
        <v>59.78</v>
      </c>
      <c r="AA12" s="5">
        <v>1.9850000000000001</v>
      </c>
      <c r="AB12" s="5">
        <v>24.01</v>
      </c>
      <c r="AC12" s="5">
        <v>14.22</v>
      </c>
      <c r="AD12" s="5">
        <v>100</v>
      </c>
      <c r="AF12">
        <v>1989</v>
      </c>
      <c r="AG12" s="4">
        <f>0.01*Z12*'[1]LF status'!$P12</f>
        <v>4.1009080000000004</v>
      </c>
      <c r="AH12" s="4">
        <f>0.01*AA12*'[1]LF status'!$P12</f>
        <v>0.13617100000000001</v>
      </c>
      <c r="AI12" s="4">
        <f>0.01*AB12*'[1]LF status'!$P12</f>
        <v>1.6470860000000001</v>
      </c>
      <c r="AJ12" s="4">
        <f>0.01*AC12*'[1]LF status'!$P12</f>
        <v>0.97549200000000014</v>
      </c>
      <c r="AL12" s="4">
        <f t="shared" si="3"/>
        <v>5.0229743200000003</v>
      </c>
      <c r="AM12" s="4">
        <f t="shared" si="4"/>
        <v>1.8366826800000002</v>
      </c>
      <c r="AO12">
        <v>1989</v>
      </c>
      <c r="AP12">
        <v>4.2309999999999999</v>
      </c>
      <c r="AR12">
        <v>1989</v>
      </c>
      <c r="AS12" s="5">
        <v>49.24</v>
      </c>
      <c r="AU12">
        <v>1989</v>
      </c>
      <c r="AV12">
        <v>28.82</v>
      </c>
      <c r="AX12" s="5">
        <v>1989</v>
      </c>
      <c r="AY12" s="5">
        <v>70.38</v>
      </c>
      <c r="BA12" s="6">
        <f t="shared" si="5"/>
        <v>35.359940320775827</v>
      </c>
    </row>
    <row r="13" spans="1:53" x14ac:dyDescent="0.25">
      <c r="A13">
        <v>1990</v>
      </c>
      <c r="B13" s="6">
        <v>54.88</v>
      </c>
      <c r="C13" s="6">
        <v>5.3250000000000002</v>
      </c>
      <c r="D13" s="6">
        <v>24.33</v>
      </c>
      <c r="E13" s="6">
        <v>15.46</v>
      </c>
      <c r="F13">
        <v>100</v>
      </c>
      <c r="J13" s="6">
        <f>0.01*B13*'[1]LF status'!$J13</f>
        <v>3.9859344000000005</v>
      </c>
      <c r="K13" s="6">
        <f>0.01*C13*'[1]LF status'!$J13</f>
        <v>0.38675475000000004</v>
      </c>
      <c r="L13" s="6">
        <f>0.01*D13*'[1]LF status'!$J13</f>
        <v>1.7670878999999999</v>
      </c>
      <c r="M13" s="6">
        <f>0.01*E13*'[1]LF status'!$J13</f>
        <v>1.1228598000000001</v>
      </c>
      <c r="O13" s="6">
        <f t="shared" si="0"/>
        <v>54.88</v>
      </c>
      <c r="P13" s="6">
        <f t="shared" si="1"/>
        <v>29.654999999999998</v>
      </c>
      <c r="Q13" s="6">
        <f t="shared" si="2"/>
        <v>15.46</v>
      </c>
      <c r="S13">
        <v>1990</v>
      </c>
      <c r="T13" s="5">
        <v>53.94</v>
      </c>
      <c r="V13">
        <v>1990</v>
      </c>
      <c r="W13">
        <v>7.7389999999999999</v>
      </c>
      <c r="Y13" s="5">
        <v>1990</v>
      </c>
      <c r="Z13" s="5">
        <v>57.95</v>
      </c>
      <c r="AA13" s="5">
        <v>2.4950000000000001</v>
      </c>
      <c r="AB13" s="5">
        <v>24.17</v>
      </c>
      <c r="AC13" s="5">
        <v>15.38</v>
      </c>
      <c r="AD13" s="5">
        <v>100</v>
      </c>
      <c r="AF13">
        <v>1990</v>
      </c>
      <c r="AG13" s="4">
        <f>0.01*Z13*'[1]LF status'!$P13</f>
        <v>4.0622949999999998</v>
      </c>
      <c r="AH13" s="4">
        <f>0.01*AA13*'[1]LF status'!$P13</f>
        <v>0.17489949999999999</v>
      </c>
      <c r="AI13" s="4">
        <f>0.01*AB13*'[1]LF status'!$P13</f>
        <v>1.6943170000000001</v>
      </c>
      <c r="AJ13" s="4">
        <f>0.01*AC13*'[1]LF status'!$P13</f>
        <v>1.078138</v>
      </c>
      <c r="AL13" s="4">
        <f t="shared" si="3"/>
        <v>5.0784295500000001</v>
      </c>
      <c r="AM13" s="4">
        <f t="shared" si="4"/>
        <v>1.93121995</v>
      </c>
      <c r="AO13">
        <v>1990</v>
      </c>
      <c r="AP13">
        <v>3.9870000000000001</v>
      </c>
      <c r="AR13">
        <v>1990</v>
      </c>
      <c r="AS13" s="5">
        <v>45.99</v>
      </c>
      <c r="AU13">
        <v>1990</v>
      </c>
      <c r="AV13">
        <v>28.72</v>
      </c>
      <c r="AX13" s="5">
        <v>1990</v>
      </c>
      <c r="AY13" s="5">
        <v>65.739999999999995</v>
      </c>
      <c r="BA13" s="6">
        <f t="shared" si="5"/>
        <v>36.57985491735046</v>
      </c>
    </row>
    <row r="14" spans="1:53" x14ac:dyDescent="0.25">
      <c r="A14">
        <v>1991</v>
      </c>
      <c r="B14" s="6">
        <v>60.12</v>
      </c>
      <c r="C14" s="6">
        <v>3.7290000000000001</v>
      </c>
      <c r="D14" s="6">
        <v>25.78</v>
      </c>
      <c r="E14" s="6">
        <v>10.37</v>
      </c>
      <c r="F14">
        <v>100</v>
      </c>
      <c r="J14" s="6">
        <f>0.01*B14*'[1]LF status'!$J14</f>
        <v>4.9256315999999991</v>
      </c>
      <c r="K14" s="6">
        <f>0.01*C14*'[1]LF status'!$J14</f>
        <v>0.30551697</v>
      </c>
      <c r="L14" s="6">
        <f>0.01*D14*'[1]LF status'!$J14</f>
        <v>2.1121554000000002</v>
      </c>
      <c r="M14" s="6">
        <f>0.01*E14*'[1]LF status'!$J14</f>
        <v>0.84961409999999993</v>
      </c>
      <c r="O14" s="6">
        <f t="shared" si="0"/>
        <v>60.12</v>
      </c>
      <c r="P14" s="6">
        <f t="shared" si="1"/>
        <v>29.509</v>
      </c>
      <c r="Q14" s="6">
        <f t="shared" si="2"/>
        <v>10.37</v>
      </c>
      <c r="S14">
        <v>1991</v>
      </c>
      <c r="T14" s="5">
        <v>58.4</v>
      </c>
      <c r="V14">
        <v>1991</v>
      </c>
      <c r="W14">
        <v>6.2640000000000002</v>
      </c>
      <c r="Y14" s="5">
        <v>1991</v>
      </c>
      <c r="Z14" s="5">
        <v>61.07</v>
      </c>
      <c r="AA14" s="5">
        <v>2.4689999999999999</v>
      </c>
      <c r="AB14" s="5">
        <v>25.61</v>
      </c>
      <c r="AC14" s="5">
        <v>10.85</v>
      </c>
      <c r="AD14" s="5">
        <v>100</v>
      </c>
      <c r="AF14">
        <v>1991</v>
      </c>
      <c r="AG14" s="4">
        <f>0.01*Z14*'[1]LF status'!$P14</f>
        <v>4.3891009000000007</v>
      </c>
      <c r="AH14" s="4">
        <f>0.01*AA14*'[1]LF status'!$P14</f>
        <v>0.17744703000000001</v>
      </c>
      <c r="AI14" s="4">
        <f>0.01*AB14*'[1]LF status'!$P14</f>
        <v>1.8405907000000001</v>
      </c>
      <c r="AJ14" s="4">
        <f>0.01*AC14*'[1]LF status'!$P14</f>
        <v>0.77978950000000002</v>
      </c>
      <c r="AL14" s="4">
        <f t="shared" si="3"/>
        <v>5.4854274410000015</v>
      </c>
      <c r="AM14" s="4">
        <f t="shared" si="4"/>
        <v>1.7015006890000002</v>
      </c>
      <c r="AO14">
        <v>1991</v>
      </c>
      <c r="AP14">
        <v>3.7440000000000002</v>
      </c>
      <c r="AR14">
        <v>1991</v>
      </c>
      <c r="AS14" s="5">
        <v>50.37</v>
      </c>
      <c r="AU14">
        <v>1991</v>
      </c>
      <c r="AV14">
        <v>26.69</v>
      </c>
      <c r="AX14" s="5">
        <v>1991</v>
      </c>
      <c r="AY14" s="5">
        <v>76.63</v>
      </c>
      <c r="BA14" s="6">
        <f t="shared" si="5"/>
        <v>27.871252793547225</v>
      </c>
    </row>
    <row r="15" spans="1:53" x14ac:dyDescent="0.25">
      <c r="A15">
        <v>1992</v>
      </c>
      <c r="B15" s="6">
        <v>61.14</v>
      </c>
      <c r="C15" s="6">
        <v>3.3260000000000001</v>
      </c>
      <c r="D15" s="6">
        <v>24.38</v>
      </c>
      <c r="E15" s="6">
        <v>11.16</v>
      </c>
      <c r="F15">
        <v>100</v>
      </c>
      <c r="J15" s="6">
        <f>0.01*B15*'[1]LF status'!$J15</f>
        <v>4.7383500000000005</v>
      </c>
      <c r="K15" s="6">
        <f>0.01*C15*'[1]LF status'!$J15</f>
        <v>0.25776499999999997</v>
      </c>
      <c r="L15" s="6">
        <f>0.01*D15*'[1]LF status'!$J15</f>
        <v>1.8894499999999999</v>
      </c>
      <c r="M15" s="6">
        <f>0.01*E15*'[1]LF status'!$J15</f>
        <v>0.8649</v>
      </c>
      <c r="O15" s="6">
        <f t="shared" si="0"/>
        <v>61.14</v>
      </c>
      <c r="P15" s="6">
        <f t="shared" si="1"/>
        <v>27.706</v>
      </c>
      <c r="Q15" s="6">
        <f t="shared" si="2"/>
        <v>11.16</v>
      </c>
      <c r="S15">
        <v>1992</v>
      </c>
      <c r="T15" s="5">
        <v>60.52</v>
      </c>
      <c r="V15">
        <v>1992</v>
      </c>
      <c r="W15">
        <v>5.4429999999999996</v>
      </c>
      <c r="Y15" s="5">
        <v>1992</v>
      </c>
      <c r="Z15" s="5">
        <v>63.8</v>
      </c>
      <c r="AA15" s="5">
        <v>2.3780000000000001</v>
      </c>
      <c r="AB15" s="5">
        <v>22.64</v>
      </c>
      <c r="AC15" s="5">
        <v>11.19</v>
      </c>
      <c r="AD15" s="5">
        <v>100</v>
      </c>
      <c r="AF15">
        <v>1992</v>
      </c>
      <c r="AG15" s="4">
        <f>0.01*Z15*'[1]LF status'!$P15</f>
        <v>4.7116299999999995</v>
      </c>
      <c r="AH15" s="4">
        <f>0.01*AA15*'[1]LF status'!$P15</f>
        <v>0.1756153</v>
      </c>
      <c r="AI15" s="4">
        <f>0.01*AB15*'[1]LF status'!$P15</f>
        <v>1.671964</v>
      </c>
      <c r="AJ15" s="4">
        <f>0.01*AC15*'[1]LF status'!$P15</f>
        <v>0.82638149999999999</v>
      </c>
      <c r="AL15" s="4">
        <f t="shared" si="3"/>
        <v>5.5697669999999997</v>
      </c>
      <c r="AM15" s="4">
        <f t="shared" si="4"/>
        <v>1.8158238</v>
      </c>
      <c r="AO15">
        <v>1992</v>
      </c>
      <c r="AP15">
        <v>4.4939999999999998</v>
      </c>
      <c r="AR15">
        <v>1992</v>
      </c>
      <c r="AS15" s="5">
        <v>52.52</v>
      </c>
      <c r="AU15">
        <v>1992</v>
      </c>
      <c r="AV15">
        <v>24.38</v>
      </c>
      <c r="AX15" s="5">
        <v>1992</v>
      </c>
      <c r="AY15" s="5">
        <v>73.09</v>
      </c>
      <c r="BA15" s="6">
        <f t="shared" si="5"/>
        <v>30.904772425983207</v>
      </c>
    </row>
    <row r="16" spans="1:53" x14ac:dyDescent="0.25">
      <c r="A16">
        <v>1993</v>
      </c>
      <c r="B16" s="6">
        <v>56.83</v>
      </c>
      <c r="C16" s="6">
        <v>5.2679999999999998</v>
      </c>
      <c r="D16" s="6">
        <v>23.83</v>
      </c>
      <c r="E16" s="6">
        <v>14.07</v>
      </c>
      <c r="F16">
        <v>100</v>
      </c>
      <c r="J16" s="6">
        <f>0.01*B16*'[1]LF status'!$J16</f>
        <v>4.5867493000000001</v>
      </c>
      <c r="K16" s="6">
        <f>0.01*C16*'[1]LF status'!$J16</f>
        <v>0.42518027999999997</v>
      </c>
      <c r="L16" s="6">
        <f>0.01*D16*'[1]LF status'!$J16</f>
        <v>1.9233192999999997</v>
      </c>
      <c r="M16" s="6">
        <f>0.01*E16*'[1]LF status'!$J16</f>
        <v>1.1355897000000001</v>
      </c>
      <c r="O16" s="6">
        <f t="shared" si="0"/>
        <v>56.83</v>
      </c>
      <c r="P16" s="6">
        <f t="shared" si="1"/>
        <v>29.097999999999999</v>
      </c>
      <c r="Q16" s="6">
        <f t="shared" si="2"/>
        <v>14.07</v>
      </c>
      <c r="S16">
        <v>1993</v>
      </c>
      <c r="T16" s="5">
        <v>54.16</v>
      </c>
      <c r="V16">
        <v>1993</v>
      </c>
      <c r="W16">
        <v>6.7050000000000001</v>
      </c>
      <c r="Y16" s="5">
        <v>1993</v>
      </c>
      <c r="Z16" s="5">
        <v>56.9</v>
      </c>
      <c r="AA16" s="5">
        <v>3.528</v>
      </c>
      <c r="AB16" s="5">
        <v>25.43</v>
      </c>
      <c r="AC16" s="5">
        <v>14.14</v>
      </c>
      <c r="AD16" s="5">
        <v>100</v>
      </c>
      <c r="AF16">
        <v>1993</v>
      </c>
      <c r="AG16" s="4">
        <f>0.01*Z16*'[1]LF status'!$P16</f>
        <v>4.4911169999999991</v>
      </c>
      <c r="AH16" s="4">
        <f>0.01*AA16*'[1]LF status'!$P16</f>
        <v>0.27846504</v>
      </c>
      <c r="AI16" s="4">
        <f>0.01*AB16*'[1]LF status'!$P16</f>
        <v>2.0071899000000002</v>
      </c>
      <c r="AJ16" s="4">
        <f>0.01*AC16*'[1]LF status'!$P16</f>
        <v>1.1160702</v>
      </c>
      <c r="AL16" s="4">
        <f t="shared" si="3"/>
        <v>5.8336373699999999</v>
      </c>
      <c r="AM16" s="4">
        <f t="shared" si="4"/>
        <v>2.05920477</v>
      </c>
      <c r="AO16">
        <v>1993</v>
      </c>
      <c r="AP16">
        <v>3.7080000000000002</v>
      </c>
      <c r="AR16">
        <v>1993</v>
      </c>
      <c r="AS16" s="5">
        <v>44.9</v>
      </c>
      <c r="AU16">
        <v>1993</v>
      </c>
      <c r="AV16">
        <v>28.6</v>
      </c>
      <c r="AX16" s="5">
        <v>1993</v>
      </c>
      <c r="AY16" s="5">
        <v>63.13</v>
      </c>
      <c r="BA16" s="6">
        <f t="shared" si="5"/>
        <v>32.808947050907236</v>
      </c>
    </row>
    <row r="17" spans="1:53" x14ac:dyDescent="0.25">
      <c r="A17">
        <v>1994</v>
      </c>
      <c r="B17">
        <v>69.55</v>
      </c>
      <c r="C17">
        <v>3.0169999999999999</v>
      </c>
      <c r="D17">
        <v>14.47</v>
      </c>
      <c r="E17">
        <v>12.96</v>
      </c>
      <c r="F17">
        <v>100</v>
      </c>
      <c r="S17">
        <v>1994</v>
      </c>
      <c r="T17" s="5">
        <v>56.16</v>
      </c>
      <c r="V17">
        <v>1994</v>
      </c>
      <c r="W17">
        <v>5.3540000000000001</v>
      </c>
      <c r="Y17" s="5">
        <v>1994</v>
      </c>
      <c r="Z17" s="5">
        <v>60.72</v>
      </c>
      <c r="AA17" s="5">
        <v>3.19</v>
      </c>
      <c r="AB17" s="5">
        <v>19.739999999999998</v>
      </c>
      <c r="AC17" s="5">
        <v>16.350000000000001</v>
      </c>
      <c r="AD17" s="5">
        <v>100</v>
      </c>
      <c r="AF17">
        <v>1994</v>
      </c>
      <c r="AG17" s="4">
        <f>0.01*Z17*'[1]LF status'!$P17</f>
        <v>4.9304639999999988</v>
      </c>
      <c r="AH17" s="4">
        <f>0.01*AA17*'[1]LF status'!$P17</f>
        <v>0.25902799999999998</v>
      </c>
      <c r="AI17" s="4">
        <f>0.01*AB17*'[1]LF status'!$P17</f>
        <v>1.6028879999999999</v>
      </c>
      <c r="AJ17" s="4">
        <f>0.01*AC17*'[1]LF status'!$P17</f>
        <v>1.32762</v>
      </c>
      <c r="AL17" s="4">
        <f t="shared" si="3"/>
        <v>5.7569825599999991</v>
      </c>
      <c r="AM17" s="4">
        <f t="shared" si="4"/>
        <v>2.3630174399999997</v>
      </c>
      <c r="AO17">
        <v>1994</v>
      </c>
      <c r="AP17">
        <v>3.19</v>
      </c>
      <c r="AR17">
        <v>1994</v>
      </c>
      <c r="AS17" s="5">
        <v>48.66</v>
      </c>
      <c r="AU17">
        <v>1994</v>
      </c>
      <c r="AV17">
        <v>45.51</v>
      </c>
      <c r="AX17" s="5">
        <v>1994</v>
      </c>
      <c r="AY17" s="5">
        <v>70.84</v>
      </c>
      <c r="BA17" s="6">
        <f t="shared" si="5"/>
        <v>41.624236252545828</v>
      </c>
    </row>
    <row r="18" spans="1:53" x14ac:dyDescent="0.25">
      <c r="A18">
        <v>1995</v>
      </c>
      <c r="B18">
        <v>63.66</v>
      </c>
      <c r="C18">
        <v>2.9630000000000001</v>
      </c>
      <c r="D18">
        <v>18.87</v>
      </c>
      <c r="E18">
        <v>14.5</v>
      </c>
      <c r="F18">
        <v>100</v>
      </c>
      <c r="H18" t="s">
        <v>31</v>
      </c>
      <c r="I18" t="s">
        <v>61</v>
      </c>
      <c r="J18" s="1">
        <f>100*(AVERAGE(J15:J16)-AVERAGE(J4:J5))/(AVERAGE('[1]LF status'!$J15:$J16)-AVERAGE('[1]LF status'!$J4:$J5))</f>
        <v>71.996646606486181</v>
      </c>
      <c r="K18" s="1">
        <f>100*(AVERAGE(K15:K16)-AVERAGE(K4:K5))/(AVERAGE('[1]LF status'!$J15:$J16)-AVERAGE('[1]LF status'!$J4:$J5))</f>
        <v>6.4514951521230337</v>
      </c>
      <c r="L18" s="1">
        <f>100*(AVERAGE(L15:L16)-AVERAGE(L4:L5))/(AVERAGE('[1]LF status'!$J15:$J16)-AVERAGE('[1]LF status'!$J4:$J5))</f>
        <v>15.170434637245043</v>
      </c>
      <c r="M18" s="1">
        <f>100*(AVERAGE(M15:M16)-AVERAGE(M4:M5))/(AVERAGE('[1]LF status'!$J15:$J16)-AVERAGE('[1]LF status'!$J4:$J5))</f>
        <v>6.3831160147108017</v>
      </c>
      <c r="S18">
        <v>1995</v>
      </c>
      <c r="T18" s="5">
        <v>54.24</v>
      </c>
      <c r="V18">
        <v>1995</v>
      </c>
      <c r="W18">
        <v>5.7130000000000001</v>
      </c>
      <c r="Y18" s="5">
        <v>1995</v>
      </c>
      <c r="Z18" s="5">
        <v>59.75</v>
      </c>
      <c r="AA18" s="5">
        <v>4.28</v>
      </c>
      <c r="AB18" s="5">
        <v>21.07</v>
      </c>
      <c r="AC18" s="5">
        <v>14.9</v>
      </c>
      <c r="AD18" s="5">
        <v>100</v>
      </c>
      <c r="AF18">
        <v>1995</v>
      </c>
      <c r="AG18" s="4">
        <f>0.01*Z18*'[1]LF status'!$P18</f>
        <v>4.8397500000000004</v>
      </c>
      <c r="AH18" s="4">
        <f>0.01*AA18*'[1]LF status'!$P18</f>
        <v>0.34668000000000004</v>
      </c>
      <c r="AI18" s="4">
        <f>0.01*AB18*'[1]LF status'!$P18</f>
        <v>1.7066699999999999</v>
      </c>
      <c r="AJ18" s="4">
        <f>0.01*AC18*'[1]LF status'!$P18</f>
        <v>1.2068999999999999</v>
      </c>
      <c r="AL18" s="4">
        <f t="shared" si="3"/>
        <v>5.8767525000000003</v>
      </c>
      <c r="AM18" s="4">
        <f t="shared" si="4"/>
        <v>2.2232474999999998</v>
      </c>
      <c r="AO18">
        <v>1995</v>
      </c>
      <c r="AP18">
        <v>3.8620000000000001</v>
      </c>
      <c r="AR18">
        <v>1995</v>
      </c>
      <c r="AS18" s="5">
        <v>48.23</v>
      </c>
      <c r="AU18">
        <v>1995</v>
      </c>
      <c r="AV18">
        <v>47.2</v>
      </c>
      <c r="AX18" s="5">
        <v>1995</v>
      </c>
      <c r="AY18" s="5">
        <v>68.89</v>
      </c>
      <c r="BA18" s="6">
        <f t="shared" si="5"/>
        <v>37.018633540372669</v>
      </c>
    </row>
    <row r="19" spans="1:53" x14ac:dyDescent="0.25">
      <c r="A19">
        <v>1996</v>
      </c>
      <c r="B19">
        <v>62.59</v>
      </c>
      <c r="C19">
        <v>3.097</v>
      </c>
      <c r="D19">
        <v>16.28</v>
      </c>
      <c r="E19">
        <v>18.03</v>
      </c>
      <c r="F19">
        <v>100</v>
      </c>
      <c r="S19">
        <v>1996</v>
      </c>
      <c r="T19" s="5">
        <v>53.08</v>
      </c>
      <c r="V19">
        <v>1996</v>
      </c>
      <c r="W19">
        <v>5.9829999999999997</v>
      </c>
      <c r="Y19" s="5">
        <v>1996</v>
      </c>
      <c r="Z19" s="5">
        <v>59.21</v>
      </c>
      <c r="AA19" s="5">
        <v>4.1100000000000003</v>
      </c>
      <c r="AB19" s="5">
        <v>21.11</v>
      </c>
      <c r="AC19" s="5">
        <v>15.57</v>
      </c>
      <c r="AD19" s="5">
        <v>100</v>
      </c>
      <c r="AF19">
        <v>1996</v>
      </c>
      <c r="AG19" s="4">
        <f>0.01*Z19*'[1]LF status'!$P19</f>
        <v>4.8848250000000002</v>
      </c>
      <c r="AH19" s="4">
        <f>0.01*AA19*'[1]LF status'!$P19</f>
        <v>0.33907500000000002</v>
      </c>
      <c r="AI19" s="4">
        <f>0.01*AB19*'[1]LF status'!$P19</f>
        <v>1.7415750000000001</v>
      </c>
      <c r="AJ19" s="4">
        <f>0.01*AC19*'[1]LF status'!$P19</f>
        <v>1.2845250000000001</v>
      </c>
      <c r="AL19" s="4">
        <f t="shared" si="3"/>
        <v>5.9396617500000009</v>
      </c>
      <c r="AM19" s="4">
        <f t="shared" si="4"/>
        <v>2.31033825</v>
      </c>
      <c r="AO19">
        <v>1996</v>
      </c>
      <c r="AP19">
        <v>4.68</v>
      </c>
      <c r="AR19">
        <v>1996</v>
      </c>
      <c r="AS19" s="5">
        <v>47.63</v>
      </c>
      <c r="AU19">
        <v>1996</v>
      </c>
      <c r="AV19">
        <v>46.66</v>
      </c>
      <c r="AX19" s="5">
        <v>1996</v>
      </c>
      <c r="AY19" s="5">
        <v>68.44</v>
      </c>
      <c r="BA19" s="6">
        <f t="shared" si="5"/>
        <v>38.171120372640353</v>
      </c>
    </row>
    <row r="20" spans="1:53" x14ac:dyDescent="0.25">
      <c r="A20">
        <v>1997</v>
      </c>
      <c r="B20">
        <v>67.8</v>
      </c>
      <c r="C20">
        <v>2.41</v>
      </c>
      <c r="D20">
        <v>19.920000000000002</v>
      </c>
      <c r="E20">
        <v>9.8699999999999992</v>
      </c>
      <c r="F20">
        <v>100</v>
      </c>
      <c r="S20">
        <v>1997</v>
      </c>
      <c r="T20" s="5">
        <v>53.3</v>
      </c>
      <c r="V20">
        <v>1997</v>
      </c>
      <c r="W20">
        <v>6.44</v>
      </c>
      <c r="Y20" s="5">
        <v>1997</v>
      </c>
      <c r="Z20" s="5">
        <v>60.49</v>
      </c>
      <c r="AA20" s="5">
        <v>3.89</v>
      </c>
      <c r="AB20" s="5">
        <v>22.24</v>
      </c>
      <c r="AC20" s="5">
        <v>13.37</v>
      </c>
      <c r="AD20" s="5">
        <v>100</v>
      </c>
      <c r="AF20">
        <v>1997</v>
      </c>
      <c r="AG20" s="4">
        <f>0.01*Z20*'[1]LF status'!$P20</f>
        <v>4.8754940000000007</v>
      </c>
      <c r="AH20" s="4">
        <f>0.01*AA20*'[1]LF status'!$P20</f>
        <v>0.31353400000000003</v>
      </c>
      <c r="AI20" s="4">
        <f>0.01*AB20*'[1]LF status'!$P20</f>
        <v>1.7925439999999999</v>
      </c>
      <c r="AJ20" s="4">
        <f>0.01*AC20*'[1]LF status'!$P20</f>
        <v>1.0776219999999999</v>
      </c>
      <c r="AL20" s="4">
        <f t="shared" si="3"/>
        <v>5.95771826</v>
      </c>
      <c r="AM20" s="4">
        <f t="shared" si="4"/>
        <v>2.1014757399999997</v>
      </c>
      <c r="AO20">
        <v>1997</v>
      </c>
      <c r="AP20">
        <v>3.7120000000000002</v>
      </c>
      <c r="AR20">
        <v>1997</v>
      </c>
      <c r="AS20" s="5">
        <v>48.97</v>
      </c>
      <c r="AU20">
        <v>1997</v>
      </c>
      <c r="AV20">
        <v>49.48</v>
      </c>
      <c r="AX20" s="5">
        <v>1997</v>
      </c>
      <c r="AY20" s="5">
        <v>69.06</v>
      </c>
      <c r="BA20" s="6">
        <f t="shared" si="5"/>
        <v>33.848101265822784</v>
      </c>
    </row>
    <row r="21" spans="1:53" x14ac:dyDescent="0.25">
      <c r="A21">
        <v>1998</v>
      </c>
      <c r="B21">
        <v>65.989999999999995</v>
      </c>
      <c r="C21">
        <v>2.44</v>
      </c>
      <c r="D21">
        <v>20.81</v>
      </c>
      <c r="E21">
        <v>10.75</v>
      </c>
      <c r="F21">
        <v>100</v>
      </c>
      <c r="S21">
        <v>1998</v>
      </c>
      <c r="T21" s="5">
        <v>55.34</v>
      </c>
      <c r="V21">
        <v>1998</v>
      </c>
      <c r="W21">
        <v>6.931</v>
      </c>
      <c r="Y21" s="5">
        <v>1998</v>
      </c>
      <c r="Z21" s="5">
        <v>62.11</v>
      </c>
      <c r="AA21" s="5">
        <v>4.0199999999999996</v>
      </c>
      <c r="AB21" s="5">
        <v>22.15</v>
      </c>
      <c r="AC21" s="5">
        <v>11.72</v>
      </c>
      <c r="AD21" s="5">
        <v>100</v>
      </c>
      <c r="AF21">
        <v>1998</v>
      </c>
      <c r="AG21" s="4">
        <f>0.01*Z21*'[1]LF status'!$P21</f>
        <v>4.8942679999999994</v>
      </c>
      <c r="AH21" s="4">
        <f>0.01*AA21*'[1]LF status'!$P21</f>
        <v>0.316776</v>
      </c>
      <c r="AI21" s="4">
        <f>0.01*AB21*'[1]LF status'!$P21</f>
        <v>1.74542</v>
      </c>
      <c r="AJ21" s="4">
        <f>0.01*AC21*'[1]LF status'!$P21</f>
        <v>0.92353600000000013</v>
      </c>
      <c r="AL21" s="4">
        <f t="shared" si="3"/>
        <v>5.92866772</v>
      </c>
      <c r="AM21" s="4">
        <f t="shared" si="4"/>
        <v>1.9513322799999999</v>
      </c>
      <c r="AO21">
        <v>1998</v>
      </c>
      <c r="AP21">
        <v>5.8959999999999999</v>
      </c>
      <c r="AR21">
        <v>1998</v>
      </c>
      <c r="AS21" s="5">
        <v>49.32</v>
      </c>
      <c r="AU21">
        <v>1998</v>
      </c>
      <c r="AV21">
        <v>49.94</v>
      </c>
      <c r="AX21" s="5">
        <v>1998</v>
      </c>
      <c r="AY21" s="5">
        <v>68.319999999999993</v>
      </c>
      <c r="BA21" s="6">
        <f t="shared" si="5"/>
        <v>30.931644233306944</v>
      </c>
    </row>
    <row r="22" spans="1:53" x14ac:dyDescent="0.25">
      <c r="A22">
        <v>1999</v>
      </c>
      <c r="B22">
        <v>66.75</v>
      </c>
      <c r="C22">
        <v>5.4960000000000004</v>
      </c>
      <c r="D22">
        <v>17.649999999999999</v>
      </c>
      <c r="E22">
        <v>10.11</v>
      </c>
      <c r="F22">
        <v>100</v>
      </c>
      <c r="S22">
        <v>1999</v>
      </c>
      <c r="T22" s="5">
        <v>53.54</v>
      </c>
      <c r="V22">
        <v>1999</v>
      </c>
      <c r="W22">
        <v>8.7629999999999999</v>
      </c>
      <c r="Y22" s="5">
        <v>1999</v>
      </c>
      <c r="Z22" s="5">
        <v>60.43</v>
      </c>
      <c r="AA22" s="5">
        <v>6.32</v>
      </c>
      <c r="AB22" s="5">
        <v>22.24</v>
      </c>
      <c r="AC22" s="5">
        <v>11</v>
      </c>
      <c r="AD22" s="5">
        <v>100</v>
      </c>
      <c r="AF22">
        <v>1999</v>
      </c>
      <c r="AG22" s="4">
        <f>0.01*Z22*'[1]LF status'!$P22</f>
        <v>5.1063350000000005</v>
      </c>
      <c r="AH22" s="4">
        <f>0.01*AA22*'[1]LF status'!$P22</f>
        <v>0.53403999999999996</v>
      </c>
      <c r="AI22" s="4">
        <f>0.01*AB22*'[1]LF status'!$P22</f>
        <v>1.8792799999999998</v>
      </c>
      <c r="AJ22" s="4">
        <f>0.01*AC22*'[1]LF status'!$P22</f>
        <v>0.92949999999999988</v>
      </c>
      <c r="AL22" s="4">
        <f t="shared" si="3"/>
        <v>6.4473246500000005</v>
      </c>
      <c r="AM22" s="4">
        <f t="shared" si="4"/>
        <v>2.0018303500000001</v>
      </c>
      <c r="AO22">
        <v>1999</v>
      </c>
      <c r="AP22">
        <v>6.3330000000000002</v>
      </c>
      <c r="AR22">
        <v>1999</v>
      </c>
      <c r="AS22" s="5">
        <v>49.24</v>
      </c>
      <c r="AU22">
        <v>1999</v>
      </c>
      <c r="AV22">
        <v>48.97</v>
      </c>
      <c r="AX22" s="5">
        <v>1999</v>
      </c>
      <c r="AY22" s="5">
        <v>68.44</v>
      </c>
      <c r="BA22" s="6">
        <f t="shared" si="5"/>
        <v>27.805864509605659</v>
      </c>
    </row>
    <row r="23" spans="1:53" x14ac:dyDescent="0.25">
      <c r="A23">
        <v>2000</v>
      </c>
      <c r="B23">
        <v>69.069999999999993</v>
      </c>
      <c r="C23">
        <v>6.0049999999999999</v>
      </c>
      <c r="D23">
        <v>15.42</v>
      </c>
      <c r="E23">
        <v>9.4990000000000006</v>
      </c>
      <c r="F23">
        <v>100</v>
      </c>
      <c r="S23">
        <v>2000</v>
      </c>
      <c r="T23" s="5">
        <v>55.24</v>
      </c>
      <c r="V23">
        <v>2000</v>
      </c>
      <c r="W23">
        <v>8.7189999999999994</v>
      </c>
      <c r="Y23" s="5">
        <v>2000</v>
      </c>
      <c r="Z23" s="5">
        <v>62.32</v>
      </c>
      <c r="AA23" s="5">
        <v>6.64</v>
      </c>
      <c r="AB23" s="5">
        <v>20</v>
      </c>
      <c r="AC23" s="5">
        <v>11.03</v>
      </c>
      <c r="AD23" s="5">
        <v>100</v>
      </c>
      <c r="AF23">
        <v>2000</v>
      </c>
      <c r="AG23" s="4">
        <f>0.01*Z23*'[1]LF status'!$P23</f>
        <v>5.1663279999999991</v>
      </c>
      <c r="AH23" s="4">
        <f>0.01*AA23*'[1]LF status'!$P23</f>
        <v>0.55045599999999995</v>
      </c>
      <c r="AI23" s="4">
        <f>0.01*AB23*'[1]LF status'!$P23</f>
        <v>1.6579999999999999</v>
      </c>
      <c r="AJ23" s="4">
        <f>0.01*AC23*'[1]LF status'!$P23</f>
        <v>0.91438699999999984</v>
      </c>
      <c r="AL23" s="4">
        <f t="shared" si="3"/>
        <v>6.2898551199999986</v>
      </c>
      <c r="AM23" s="4">
        <f t="shared" si="4"/>
        <v>1.9993158799999997</v>
      </c>
      <c r="AO23">
        <v>2000</v>
      </c>
      <c r="AP23">
        <v>6.1340000000000003</v>
      </c>
      <c r="AR23">
        <v>2000</v>
      </c>
      <c r="AS23" s="5">
        <v>51.01</v>
      </c>
      <c r="AU23">
        <v>2000</v>
      </c>
      <c r="AV23">
        <v>49.62</v>
      </c>
      <c r="AX23" s="5">
        <v>2000</v>
      </c>
      <c r="AY23" s="5">
        <v>70.290000000000006</v>
      </c>
      <c r="BA23" s="6">
        <f t="shared" si="5"/>
        <v>29.280594637642682</v>
      </c>
    </row>
    <row r="24" spans="1:53" x14ac:dyDescent="0.25">
      <c r="A24">
        <v>2001</v>
      </c>
      <c r="B24">
        <v>71.7</v>
      </c>
      <c r="C24">
        <v>5.3090000000000002</v>
      </c>
      <c r="D24">
        <v>17.649999999999999</v>
      </c>
      <c r="E24">
        <v>5.3380000000000001</v>
      </c>
      <c r="F24">
        <v>100</v>
      </c>
      <c r="S24">
        <v>2001</v>
      </c>
      <c r="T24" s="5">
        <v>55.2</v>
      </c>
      <c r="V24">
        <v>2001</v>
      </c>
      <c r="W24">
        <v>8.9550000000000001</v>
      </c>
      <c r="Y24" s="5">
        <v>2001</v>
      </c>
      <c r="Z24" s="5">
        <v>61.09</v>
      </c>
      <c r="AA24" s="5">
        <v>5.66</v>
      </c>
      <c r="AB24" s="5">
        <v>22.03</v>
      </c>
      <c r="AC24" s="5">
        <v>11.22</v>
      </c>
      <c r="AD24" s="5">
        <v>100</v>
      </c>
      <c r="AF24">
        <v>2001</v>
      </c>
      <c r="AG24" s="4">
        <f>0.01*Z24*'[1]LF status'!$P24</f>
        <v>5.125451</v>
      </c>
      <c r="AH24" s="4">
        <f>0.01*AA24*'[1]LF status'!$P24</f>
        <v>0.47487400000000007</v>
      </c>
      <c r="AI24" s="4">
        <f>0.01*AB24*'[1]LF status'!$P24</f>
        <v>1.8483170000000004</v>
      </c>
      <c r="AJ24" s="4">
        <f>0.01*AC24*'[1]LF status'!$P24</f>
        <v>0.94135800000000014</v>
      </c>
      <c r="AL24" s="4">
        <f t="shared" si="3"/>
        <v>6.3722972900000006</v>
      </c>
      <c r="AM24" s="4">
        <f t="shared" si="4"/>
        <v>2.01770271</v>
      </c>
      <c r="AO24">
        <v>2001</v>
      </c>
      <c r="AP24">
        <v>6.1559999999999997</v>
      </c>
      <c r="AR24">
        <v>2001</v>
      </c>
      <c r="AS24" s="5">
        <v>50.62</v>
      </c>
      <c r="AU24">
        <v>2001</v>
      </c>
      <c r="AV24">
        <v>49.74</v>
      </c>
      <c r="AX24" s="5">
        <v>2001</v>
      </c>
      <c r="AY24" s="5">
        <v>69.47</v>
      </c>
      <c r="BA24" s="6">
        <f t="shared" si="5"/>
        <v>28.835774865073244</v>
      </c>
    </row>
    <row r="25" spans="1:53" x14ac:dyDescent="0.25">
      <c r="A25">
        <v>2002</v>
      </c>
      <c r="B25">
        <v>65.489999999999995</v>
      </c>
      <c r="C25">
        <v>5.6870000000000003</v>
      </c>
      <c r="D25">
        <v>19.28</v>
      </c>
      <c r="E25">
        <v>9.5459999999999994</v>
      </c>
      <c r="F25">
        <v>100</v>
      </c>
      <c r="S25">
        <v>2002</v>
      </c>
      <c r="T25" s="5">
        <v>51.88</v>
      </c>
      <c r="V25">
        <v>2002</v>
      </c>
      <c r="W25">
        <v>9.1630000000000003</v>
      </c>
      <c r="Y25" s="5">
        <v>2002</v>
      </c>
      <c r="Z25" s="5">
        <v>58.19</v>
      </c>
      <c r="AA25" s="5">
        <v>6.82</v>
      </c>
      <c r="AB25" s="5">
        <v>23.28</v>
      </c>
      <c r="AC25" s="5">
        <v>11.71</v>
      </c>
      <c r="AD25" s="5">
        <v>100</v>
      </c>
      <c r="AF25">
        <v>2002</v>
      </c>
      <c r="AG25" s="4">
        <f>0.01*Z25*'[1]LF status'!$P25</f>
        <v>5.0392539999999997</v>
      </c>
      <c r="AH25" s="4">
        <f>0.01*AA25*'[1]LF status'!$P25</f>
        <v>0.59061200000000014</v>
      </c>
      <c r="AI25" s="4">
        <f>0.01*AB25*'[1]LF status'!$P25</f>
        <v>2.0160480000000001</v>
      </c>
      <c r="AJ25" s="4">
        <f>0.01*AC25*'[1]LF status'!$P25</f>
        <v>1.014086</v>
      </c>
      <c r="AL25" s="4">
        <f t="shared" si="3"/>
        <v>6.5876706600000006</v>
      </c>
      <c r="AM25" s="4">
        <f t="shared" si="4"/>
        <v>2.07232934</v>
      </c>
      <c r="AO25">
        <v>2002</v>
      </c>
      <c r="AP25">
        <v>7.8159999999999998</v>
      </c>
      <c r="AR25">
        <v>2002</v>
      </c>
      <c r="AS25" s="5">
        <v>46.51</v>
      </c>
      <c r="AU25">
        <v>2002</v>
      </c>
      <c r="AV25">
        <v>47.61</v>
      </c>
      <c r="AX25" s="5">
        <v>2002</v>
      </c>
      <c r="AY25" s="5">
        <v>63.69</v>
      </c>
      <c r="BA25" s="6">
        <f t="shared" si="5"/>
        <v>28.007653671370488</v>
      </c>
    </row>
    <row r="26" spans="1:53" x14ac:dyDescent="0.25">
      <c r="A26">
        <v>2003</v>
      </c>
      <c r="B26">
        <v>58.81</v>
      </c>
      <c r="C26">
        <v>5.569</v>
      </c>
      <c r="D26">
        <v>24.84</v>
      </c>
      <c r="E26">
        <v>10.78</v>
      </c>
      <c r="F26">
        <v>100</v>
      </c>
      <c r="S26">
        <v>2003</v>
      </c>
      <c r="T26" s="5">
        <v>46.84</v>
      </c>
      <c r="V26">
        <v>2003</v>
      </c>
      <c r="W26">
        <v>8.8450000000000006</v>
      </c>
      <c r="Y26" s="5">
        <v>2003</v>
      </c>
      <c r="Z26" s="5">
        <v>54.7</v>
      </c>
      <c r="AA26" s="5">
        <v>6.74</v>
      </c>
      <c r="AB26" s="5">
        <v>26.84</v>
      </c>
      <c r="AC26" s="5">
        <v>11.72</v>
      </c>
      <c r="AD26" s="5">
        <v>100</v>
      </c>
      <c r="AF26">
        <v>2003</v>
      </c>
      <c r="AG26" s="4">
        <f>0.01*Z26*'[1]LF status'!$P26</f>
        <v>5.0488100000000005</v>
      </c>
      <c r="AH26" s="4">
        <f>0.01*AA26*'[1]LF status'!$P26</f>
        <v>0.62210200000000004</v>
      </c>
      <c r="AI26" s="4">
        <f>0.01*AB26*'[1]LF status'!$P26</f>
        <v>2.4773320000000005</v>
      </c>
      <c r="AJ26" s="4">
        <f>0.01*AC26*'[1]LF status'!$P26</f>
        <v>1.0817560000000002</v>
      </c>
      <c r="AL26" s="4">
        <f t="shared" si="3"/>
        <v>7.0879939000000016</v>
      </c>
      <c r="AM26" s="4">
        <f t="shared" si="4"/>
        <v>2.1420061000000001</v>
      </c>
      <c r="AO26">
        <v>2003</v>
      </c>
      <c r="AP26">
        <v>7.3860000000000001</v>
      </c>
      <c r="AR26">
        <v>2003</v>
      </c>
      <c r="AS26" s="5">
        <v>44.58</v>
      </c>
      <c r="AU26">
        <v>2003</v>
      </c>
      <c r="AV26">
        <v>45.25</v>
      </c>
      <c r="AX26" s="5">
        <v>2003</v>
      </c>
      <c r="AY26" s="5">
        <v>61.71</v>
      </c>
      <c r="BA26" s="6">
        <f t="shared" si="5"/>
        <v>25.871964679911702</v>
      </c>
    </row>
    <row r="27" spans="1:53" x14ac:dyDescent="0.25">
      <c r="A27">
        <v>2004</v>
      </c>
      <c r="B27" s="6"/>
      <c r="C27" s="6"/>
      <c r="D27" s="6"/>
      <c r="E27" s="6"/>
      <c r="S27">
        <v>2004</v>
      </c>
      <c r="T27" s="5">
        <v>50.93</v>
      </c>
      <c r="V27">
        <v>2004</v>
      </c>
      <c r="W27">
        <v>9.9580000000000002</v>
      </c>
      <c r="Y27" s="5">
        <v>2004</v>
      </c>
      <c r="Z27" s="5">
        <v>56.78</v>
      </c>
      <c r="AA27" s="5">
        <v>7.95</v>
      </c>
      <c r="AB27" s="5">
        <v>23.74</v>
      </c>
      <c r="AC27" s="5">
        <v>11.53</v>
      </c>
      <c r="AD27" s="5">
        <v>100</v>
      </c>
      <c r="AF27">
        <v>2004</v>
      </c>
      <c r="AG27" s="4">
        <f>0.01*Z27*'[1]LF status'!$P27</f>
        <v>5.5190159999999997</v>
      </c>
      <c r="AH27" s="4">
        <f>0.01*AA27*'[1]LF status'!$P27</f>
        <v>0.77274000000000009</v>
      </c>
      <c r="AI27" s="4">
        <f>0.01*AB27*'[1]LF status'!$P27</f>
        <v>2.307528</v>
      </c>
      <c r="AJ27" s="4">
        <f>0.01*AC27*'[1]LF status'!$P27</f>
        <v>1.120716</v>
      </c>
      <c r="AL27" s="4">
        <f t="shared" si="3"/>
        <v>7.4402906400000006</v>
      </c>
      <c r="AM27" s="4">
        <f t="shared" si="4"/>
        <v>2.27970936</v>
      </c>
      <c r="AO27">
        <v>2004</v>
      </c>
      <c r="AP27">
        <v>7.7320000000000002</v>
      </c>
      <c r="AR27">
        <v>2004</v>
      </c>
      <c r="AS27" s="5">
        <v>49.94</v>
      </c>
      <c r="AU27">
        <v>2004</v>
      </c>
      <c r="AV27">
        <v>46.25</v>
      </c>
      <c r="AX27" s="5">
        <v>2004</v>
      </c>
      <c r="AY27" s="5">
        <v>64.900000000000006</v>
      </c>
      <c r="BA27" s="6">
        <f t="shared" si="5"/>
        <v>26.677464136973622</v>
      </c>
    </row>
    <row r="28" spans="1:53" x14ac:dyDescent="0.25">
      <c r="A28">
        <v>2005</v>
      </c>
      <c r="B28" s="6">
        <v>59.29</v>
      </c>
      <c r="C28" s="6">
        <v>6.8650000000000002</v>
      </c>
      <c r="D28" s="6">
        <v>23.86</v>
      </c>
      <c r="E28" s="6">
        <v>9.9830000000000005</v>
      </c>
      <c r="F28">
        <v>100</v>
      </c>
      <c r="S28">
        <v>2005</v>
      </c>
      <c r="T28" s="5">
        <v>51.11</v>
      </c>
      <c r="V28">
        <v>2005</v>
      </c>
      <c r="W28">
        <v>8.952</v>
      </c>
      <c r="Y28" s="5">
        <v>2005</v>
      </c>
      <c r="Z28" s="5">
        <v>57.81</v>
      </c>
      <c r="AA28" s="5">
        <v>6.1</v>
      </c>
      <c r="AB28" s="5">
        <v>25.02</v>
      </c>
      <c r="AC28" s="5">
        <v>11.08</v>
      </c>
      <c r="AD28" s="5">
        <v>100</v>
      </c>
      <c r="AF28">
        <v>2005</v>
      </c>
      <c r="AG28" s="4">
        <f>0.01*Z28*'[1]LF status'!$P28</f>
        <v>5.6364750000000008</v>
      </c>
      <c r="AH28" s="4">
        <f>0.01*AA28*'[1]LF status'!$P28</f>
        <v>0.59475</v>
      </c>
      <c r="AI28" s="4">
        <f>0.01*AB28*'[1]LF status'!$P28</f>
        <v>2.4394499999999999</v>
      </c>
      <c r="AJ28" s="4">
        <f>0.01*AC28*'[1]LF status'!$P28</f>
        <v>1.0803</v>
      </c>
      <c r="AL28" s="4">
        <f t="shared" si="3"/>
        <v>7.4870152500000007</v>
      </c>
      <c r="AM28" s="4">
        <f t="shared" si="4"/>
        <v>2.2639597500000002</v>
      </c>
      <c r="AO28">
        <v>2005</v>
      </c>
      <c r="AP28">
        <v>6.9470000000000001</v>
      </c>
      <c r="AR28">
        <v>2005</v>
      </c>
      <c r="AS28" s="5">
        <v>49.28</v>
      </c>
      <c r="AU28">
        <v>2005</v>
      </c>
      <c r="AV28">
        <v>47.5</v>
      </c>
      <c r="AX28" s="5">
        <v>2005</v>
      </c>
      <c r="AY28" s="5">
        <v>65.400000000000006</v>
      </c>
      <c r="BA28" s="6">
        <f t="shared" si="5"/>
        <v>26.255924170616119</v>
      </c>
    </row>
    <row r="29" spans="1:53" x14ac:dyDescent="0.25">
      <c r="A29">
        <v>2006</v>
      </c>
      <c r="B29">
        <v>62.33</v>
      </c>
      <c r="C29">
        <v>7.1680000000000001</v>
      </c>
      <c r="D29">
        <v>22.39</v>
      </c>
      <c r="E29">
        <v>8.1110000000000007</v>
      </c>
      <c r="F29">
        <v>100</v>
      </c>
      <c r="S29">
        <v>2006</v>
      </c>
      <c r="T29" s="5">
        <v>50.21</v>
      </c>
      <c r="V29">
        <v>2006</v>
      </c>
      <c r="W29">
        <v>9.5950000000000006</v>
      </c>
      <c r="Y29" s="5">
        <v>2006</v>
      </c>
      <c r="Z29" s="5">
        <v>56.45</v>
      </c>
      <c r="AA29" s="5">
        <v>7.63</v>
      </c>
      <c r="AB29" s="5">
        <v>24.81</v>
      </c>
      <c r="AC29" s="5">
        <v>11.1</v>
      </c>
      <c r="AD29" s="5">
        <v>100</v>
      </c>
      <c r="AF29">
        <v>2006</v>
      </c>
      <c r="AG29" s="4">
        <f>0.01*Z29*'[1]LF status'!$P29</f>
        <v>5.2667850000000005</v>
      </c>
      <c r="AH29" s="4">
        <f>0.01*AA29*'[1]LF status'!$P29</f>
        <v>0.71187900000000004</v>
      </c>
      <c r="AI29" s="4">
        <f>0.01*AB29*'[1]LF status'!$P29</f>
        <v>2.3147729999999997</v>
      </c>
      <c r="AJ29" s="4">
        <f>0.01*AC29*'[1]LF status'!$P29</f>
        <v>1.0356300000000001</v>
      </c>
      <c r="AL29" s="4">
        <f t="shared" si="3"/>
        <v>7.1874121500000001</v>
      </c>
      <c r="AM29" s="4">
        <f t="shared" si="4"/>
        <v>2.1416548500000001</v>
      </c>
      <c r="AO29">
        <v>2006</v>
      </c>
      <c r="AP29">
        <v>7.2009999999999996</v>
      </c>
      <c r="AR29">
        <v>2006</v>
      </c>
      <c r="AS29" s="5">
        <v>48.8</v>
      </c>
      <c r="AU29">
        <v>2006</v>
      </c>
      <c r="AV29">
        <v>47.03</v>
      </c>
      <c r="AX29" s="5">
        <v>2006</v>
      </c>
      <c r="AY29" s="5">
        <v>64.34</v>
      </c>
      <c r="BA29" s="6">
        <f t="shared" si="5"/>
        <v>25.49379880569591</v>
      </c>
    </row>
    <row r="30" spans="1:53" x14ac:dyDescent="0.25">
      <c r="A30">
        <v>2007</v>
      </c>
      <c r="B30">
        <v>64.680000000000007</v>
      </c>
      <c r="C30">
        <v>7.12</v>
      </c>
      <c r="D30">
        <v>20.64</v>
      </c>
      <c r="E30">
        <v>7.5570000000000004</v>
      </c>
      <c r="F30">
        <v>100</v>
      </c>
      <c r="S30">
        <v>2007</v>
      </c>
      <c r="T30" s="5">
        <v>47.58</v>
      </c>
      <c r="V30">
        <v>2007</v>
      </c>
      <c r="W30">
        <v>8.4250000000000007</v>
      </c>
      <c r="Y30" s="5">
        <v>2007</v>
      </c>
      <c r="Z30" s="5">
        <v>56.7</v>
      </c>
      <c r="AA30" s="5">
        <v>6.65</v>
      </c>
      <c r="AB30" s="5">
        <v>24.75</v>
      </c>
      <c r="AC30" s="5">
        <v>11.9</v>
      </c>
      <c r="AD30" s="5">
        <v>100</v>
      </c>
      <c r="AF30">
        <v>2007</v>
      </c>
      <c r="AG30" s="4">
        <f>0.01*Z30*'[1]LF status'!$P30</f>
        <v>5.30145</v>
      </c>
      <c r="AH30" s="4">
        <f>0.01*AA30*'[1]LF status'!$P30</f>
        <v>0.62177499999999997</v>
      </c>
      <c r="AI30" s="4">
        <f>0.01*AB30*'[1]LF status'!$P30</f>
        <v>2.3141249999999998</v>
      </c>
      <c r="AJ30" s="4">
        <f>0.01*AC30*'[1]LF status'!$P30</f>
        <v>1.1126500000000001</v>
      </c>
      <c r="AL30" s="4">
        <f t="shared" si="3"/>
        <v>7.1240455000000003</v>
      </c>
      <c r="AM30" s="4">
        <f t="shared" si="4"/>
        <v>2.2259545000000003</v>
      </c>
      <c r="AO30">
        <v>2007</v>
      </c>
      <c r="AP30">
        <v>7.1559999999999997</v>
      </c>
      <c r="AR30">
        <v>2007</v>
      </c>
      <c r="AS30" s="5">
        <v>48.5</v>
      </c>
      <c r="AU30">
        <v>2007</v>
      </c>
      <c r="AV30">
        <v>47.48</v>
      </c>
      <c r="AX30" s="5">
        <v>2007</v>
      </c>
      <c r="AY30" s="5">
        <v>63.2</v>
      </c>
      <c r="BA30" s="6">
        <f t="shared" si="5"/>
        <v>27.482678983833718</v>
      </c>
    </row>
    <row r="31" spans="1:53" x14ac:dyDescent="0.25">
      <c r="A31">
        <v>2008</v>
      </c>
      <c r="B31">
        <v>62.8</v>
      </c>
      <c r="C31">
        <v>9.3729999999999993</v>
      </c>
      <c r="D31">
        <v>19.91</v>
      </c>
      <c r="E31">
        <v>7.9139999999999997</v>
      </c>
      <c r="F31">
        <v>100</v>
      </c>
      <c r="S31">
        <v>2008</v>
      </c>
      <c r="T31" s="5">
        <v>45.37</v>
      </c>
      <c r="V31">
        <v>2008</v>
      </c>
      <c r="W31">
        <v>8.68</v>
      </c>
      <c r="Y31" s="5">
        <v>2008</v>
      </c>
      <c r="Z31" s="5">
        <v>55.37</v>
      </c>
      <c r="AA31" s="5">
        <v>8.31</v>
      </c>
      <c r="AB31" s="5">
        <v>25.07</v>
      </c>
      <c r="AC31" s="5">
        <v>11.25</v>
      </c>
      <c r="AD31" s="5">
        <v>100</v>
      </c>
      <c r="AF31">
        <v>2008</v>
      </c>
      <c r="AG31" s="4">
        <f>0.01*Z31*'[1]LF status'!$P31</f>
        <v>5.2712239999999992</v>
      </c>
      <c r="AH31" s="4">
        <f>0.01*AA31*'[1]LF status'!$P31</f>
        <v>0.79111200000000004</v>
      </c>
      <c r="AI31" s="4">
        <f>0.01*AB31*'[1]LF status'!$P31</f>
        <v>2.3866640000000001</v>
      </c>
      <c r="AJ31" s="4">
        <f>0.01*AC31*'[1]LF status'!$P31</f>
        <v>1.071</v>
      </c>
      <c r="AL31" s="4">
        <f t="shared" si="3"/>
        <v>7.3420429600000006</v>
      </c>
      <c r="AM31" s="4">
        <f t="shared" si="4"/>
        <v>2.1779570399999999</v>
      </c>
      <c r="AO31">
        <v>2008</v>
      </c>
      <c r="AP31">
        <v>8.3279999999999994</v>
      </c>
      <c r="AR31">
        <v>2008</v>
      </c>
      <c r="AS31" s="5">
        <v>45.67</v>
      </c>
      <c r="AU31">
        <v>2008</v>
      </c>
      <c r="AV31">
        <v>47.75</v>
      </c>
      <c r="AX31" s="5">
        <v>2008</v>
      </c>
      <c r="AY31" s="5">
        <v>59.45</v>
      </c>
      <c r="BA31" s="6">
        <f t="shared" si="5"/>
        <v>25.207259690790945</v>
      </c>
    </row>
    <row r="32" spans="1:53" x14ac:dyDescent="0.25">
      <c r="A32">
        <v>2009</v>
      </c>
      <c r="B32">
        <v>60.14</v>
      </c>
      <c r="C32">
        <v>6.3330000000000002</v>
      </c>
      <c r="D32">
        <v>19.670000000000002</v>
      </c>
      <c r="E32">
        <v>13.86</v>
      </c>
      <c r="F32">
        <v>100</v>
      </c>
      <c r="S32">
        <v>2009</v>
      </c>
      <c r="T32" s="5">
        <v>46.31</v>
      </c>
      <c r="V32">
        <v>2009</v>
      </c>
      <c r="W32">
        <v>8.0280000000000005</v>
      </c>
      <c r="Y32" s="5">
        <v>2009</v>
      </c>
      <c r="Z32" s="5">
        <v>56.13</v>
      </c>
      <c r="AA32" s="5">
        <v>5.89</v>
      </c>
      <c r="AB32" s="5">
        <v>22.26</v>
      </c>
      <c r="AC32" s="5">
        <v>15.72</v>
      </c>
      <c r="AD32" s="5">
        <v>100</v>
      </c>
      <c r="AF32">
        <v>2009</v>
      </c>
      <c r="AG32" s="4">
        <f>0.01*Z32*'[1]LF status'!$P32</f>
        <v>5.7813900000000009</v>
      </c>
      <c r="AH32" s="4">
        <f>0.01*AA32*'[1]LF status'!$P32</f>
        <v>0.60667000000000004</v>
      </c>
      <c r="AI32" s="4">
        <f>0.01*AB32*'[1]LF status'!$P32</f>
        <v>2.2927800000000005</v>
      </c>
      <c r="AJ32" s="4">
        <f>0.01*AC32*'[1]LF status'!$P32</f>
        <v>1.6191600000000002</v>
      </c>
      <c r="AL32" s="4">
        <f t="shared" si="3"/>
        <v>7.466748100000002</v>
      </c>
      <c r="AM32" s="4">
        <f t="shared" si="4"/>
        <v>2.8332519000000005</v>
      </c>
      <c r="AO32">
        <v>2009</v>
      </c>
      <c r="AP32">
        <v>7.2240000000000002</v>
      </c>
      <c r="AR32">
        <v>2009</v>
      </c>
      <c r="AS32" s="5">
        <v>46.03</v>
      </c>
      <c r="AU32">
        <v>2009</v>
      </c>
      <c r="AV32">
        <v>46.86</v>
      </c>
      <c r="AX32" s="5">
        <v>2009</v>
      </c>
      <c r="AY32" s="5">
        <v>63.27</v>
      </c>
      <c r="BA32" s="6">
        <f t="shared" si="5"/>
        <v>35.833143378162752</v>
      </c>
    </row>
    <row r="33" spans="1:53" x14ac:dyDescent="0.25">
      <c r="A33">
        <v>2010</v>
      </c>
      <c r="B33">
        <v>58.14</v>
      </c>
      <c r="C33">
        <v>7.0590000000000002</v>
      </c>
      <c r="D33">
        <v>21.56</v>
      </c>
      <c r="E33">
        <v>13.24</v>
      </c>
      <c r="F33">
        <v>100</v>
      </c>
      <c r="S33">
        <v>2010</v>
      </c>
      <c r="T33" s="5">
        <v>46.73</v>
      </c>
      <c r="V33">
        <v>2010</v>
      </c>
      <c r="W33">
        <v>7.298</v>
      </c>
      <c r="Y33" s="5">
        <v>2010</v>
      </c>
      <c r="Z33" s="5">
        <v>54.7</v>
      </c>
      <c r="AA33" s="5">
        <v>5.45</v>
      </c>
      <c r="AB33" s="5">
        <v>24.32</v>
      </c>
      <c r="AC33" s="5">
        <v>15.53</v>
      </c>
      <c r="AD33" s="5">
        <v>100</v>
      </c>
      <c r="AF33">
        <v>2010</v>
      </c>
      <c r="AG33" s="4">
        <f>0.01*Z33*'[1]LF status'!$P33</f>
        <v>5.7161499999999998</v>
      </c>
      <c r="AH33" s="4">
        <f>0.01*AA33*'[1]LF status'!$P33</f>
        <v>0.56952499999999995</v>
      </c>
      <c r="AI33" s="4">
        <f>0.01*AB33*'[1]LF status'!$P33</f>
        <v>2.5414399999999997</v>
      </c>
      <c r="AJ33" s="4">
        <f>0.01*AC33*'[1]LF status'!$P33</f>
        <v>1.6228849999999999</v>
      </c>
      <c r="AL33" s="4">
        <f t="shared" si="3"/>
        <v>7.6267234999999998</v>
      </c>
      <c r="AM33" s="4">
        <f t="shared" si="4"/>
        <v>2.8232764999999995</v>
      </c>
      <c r="AO33">
        <v>2010</v>
      </c>
      <c r="AP33">
        <v>6.8250000000000002</v>
      </c>
      <c r="AR33">
        <v>2010</v>
      </c>
      <c r="AS33" s="5">
        <v>47.5</v>
      </c>
      <c r="AU33">
        <v>2010</v>
      </c>
      <c r="AV33">
        <v>45.66</v>
      </c>
      <c r="AX33" s="5">
        <v>2010</v>
      </c>
      <c r="AY33" s="5">
        <v>63.1</v>
      </c>
      <c r="BA33" s="6">
        <f t="shared" si="5"/>
        <v>34.282560706401767</v>
      </c>
    </row>
    <row r="34" spans="1:53" x14ac:dyDescent="0.25">
      <c r="A34">
        <v>2011</v>
      </c>
      <c r="B34">
        <v>57.95</v>
      </c>
      <c r="C34">
        <v>4.9649999999999999</v>
      </c>
      <c r="D34">
        <v>23.84</v>
      </c>
      <c r="E34">
        <v>13.24</v>
      </c>
      <c r="F34">
        <v>100</v>
      </c>
      <c r="S34">
        <v>2011</v>
      </c>
      <c r="T34" s="5">
        <v>44.42</v>
      </c>
      <c r="V34">
        <v>2011</v>
      </c>
      <c r="W34">
        <v>7.6980000000000004</v>
      </c>
      <c r="Y34" s="5">
        <v>2011</v>
      </c>
      <c r="Z34" s="5">
        <v>54.04</v>
      </c>
      <c r="AA34" s="5">
        <v>5.27</v>
      </c>
      <c r="AB34" s="5">
        <v>25.55</v>
      </c>
      <c r="AC34" s="5">
        <v>15.13</v>
      </c>
      <c r="AD34" s="5">
        <v>100</v>
      </c>
      <c r="AF34">
        <v>2011</v>
      </c>
      <c r="AG34" s="4">
        <f>0.01*Z34*'[1]LF status'!$P34</f>
        <v>6.1497520000000003</v>
      </c>
      <c r="AH34" s="4">
        <f>0.01*AA34*'[1]LF status'!$P34</f>
        <v>0.59972599999999998</v>
      </c>
      <c r="AI34" s="4">
        <f>0.01*AB34*'[1]LF status'!$P34</f>
        <v>2.9075900000000003</v>
      </c>
      <c r="AJ34" s="4">
        <f>0.01*AC34*'[1]LF status'!$P34</f>
        <v>1.7217940000000003</v>
      </c>
      <c r="AL34" s="4">
        <f t="shared" si="3"/>
        <v>8.3656200800000011</v>
      </c>
      <c r="AM34" s="4">
        <f t="shared" si="4"/>
        <v>3.0132419200000005</v>
      </c>
      <c r="AO34">
        <v>2011</v>
      </c>
      <c r="AP34">
        <v>6.4880000000000004</v>
      </c>
      <c r="AR34">
        <v>2011</v>
      </c>
      <c r="AS34" s="5">
        <v>46.52</v>
      </c>
      <c r="AU34">
        <v>2011</v>
      </c>
      <c r="AV34">
        <v>44.23</v>
      </c>
      <c r="AX34" s="5">
        <v>2011</v>
      </c>
      <c r="AY34" s="5">
        <v>60.05</v>
      </c>
      <c r="BA34" s="6">
        <f t="shared" si="5"/>
        <v>32.927094668117519</v>
      </c>
    </row>
    <row r="35" spans="1:53" x14ac:dyDescent="0.25">
      <c r="A35">
        <v>2012</v>
      </c>
      <c r="B35">
        <v>56.67</v>
      </c>
      <c r="C35">
        <v>6.6470000000000002</v>
      </c>
      <c r="D35">
        <v>25.86</v>
      </c>
      <c r="E35">
        <v>10.82</v>
      </c>
      <c r="F35">
        <v>100</v>
      </c>
      <c r="S35">
        <v>2012</v>
      </c>
      <c r="T35" s="5">
        <v>45.06</v>
      </c>
      <c r="V35">
        <v>2012</v>
      </c>
      <c r="W35">
        <v>8.6820000000000004</v>
      </c>
      <c r="Y35" s="5">
        <v>2012</v>
      </c>
      <c r="Z35" s="5">
        <v>53.29</v>
      </c>
      <c r="AA35" s="5">
        <v>6.18</v>
      </c>
      <c r="AB35" s="5">
        <v>25.77</v>
      </c>
      <c r="AC35" s="5">
        <v>14.75</v>
      </c>
      <c r="AD35" s="5">
        <v>100</v>
      </c>
      <c r="AF35">
        <v>2012</v>
      </c>
      <c r="AG35" s="4">
        <f>0.01*Z35*'[1]LF status'!$P35</f>
        <v>6.0057830000000001</v>
      </c>
      <c r="AH35" s="4">
        <f>0.01*AA35*'[1]LF status'!$P35</f>
        <v>0.69648599999999994</v>
      </c>
      <c r="AI35" s="4">
        <f>0.01*AB35*'[1]LF status'!$P35</f>
        <v>2.9042789999999998</v>
      </c>
      <c r="AJ35" s="4">
        <f>0.01*AC35*'[1]LF status'!$P35</f>
        <v>1.6623249999999998</v>
      </c>
      <c r="AL35" s="4">
        <f t="shared" si="3"/>
        <v>8.3453335700000011</v>
      </c>
      <c r="AM35" s="4">
        <f t="shared" si="4"/>
        <v>2.9235394299999999</v>
      </c>
      <c r="AO35">
        <v>2012</v>
      </c>
      <c r="AP35">
        <v>7.9050000000000002</v>
      </c>
      <c r="AR35">
        <v>2012</v>
      </c>
      <c r="AS35" s="5">
        <v>47.29</v>
      </c>
      <c r="AU35">
        <v>2012</v>
      </c>
      <c r="AV35">
        <v>43.87</v>
      </c>
      <c r="AX35" s="5">
        <v>2012</v>
      </c>
      <c r="AY35" s="5">
        <v>59.36</v>
      </c>
      <c r="BA35" s="6">
        <f t="shared" si="5"/>
        <v>31.58458244111349</v>
      </c>
    </row>
    <row r="36" spans="1:53" x14ac:dyDescent="0.25">
      <c r="A36">
        <v>2013</v>
      </c>
      <c r="B36">
        <v>57.29</v>
      </c>
      <c r="C36">
        <v>7.2720000000000002</v>
      </c>
      <c r="D36">
        <v>23.86</v>
      </c>
      <c r="E36">
        <v>11.58</v>
      </c>
      <c r="F36">
        <v>100</v>
      </c>
      <c r="S36">
        <v>2013</v>
      </c>
      <c r="T36" s="5">
        <v>43.82</v>
      </c>
      <c r="V36">
        <v>2013</v>
      </c>
      <c r="W36">
        <v>8.5960000000000001</v>
      </c>
      <c r="Y36" s="5">
        <v>2013</v>
      </c>
      <c r="Z36" s="5">
        <v>52.89</v>
      </c>
      <c r="AA36" s="5">
        <v>6.54</v>
      </c>
      <c r="AB36" s="5">
        <v>25.97</v>
      </c>
      <c r="AC36" s="5">
        <v>14.59</v>
      </c>
      <c r="AD36" s="5">
        <v>100</v>
      </c>
      <c r="AF36">
        <v>2013</v>
      </c>
      <c r="AG36" s="4">
        <f>0.01*Z36*'[1]LF status'!$P36</f>
        <v>6.114084000000001</v>
      </c>
      <c r="AH36" s="4">
        <f>0.01*AA36*'[1]LF status'!$P36</f>
        <v>0.75602400000000003</v>
      </c>
      <c r="AI36" s="4">
        <f>0.01*AB36*'[1]LF status'!$P36</f>
        <v>3.002132</v>
      </c>
      <c r="AJ36" s="4">
        <f>0.01*AC36*'[1]LF status'!$P36</f>
        <v>1.686604</v>
      </c>
      <c r="AL36" s="4">
        <f t="shared" si="3"/>
        <v>8.5882823600000009</v>
      </c>
      <c r="AM36" s="4">
        <f t="shared" si="4"/>
        <v>2.9705616400000001</v>
      </c>
      <c r="AO36">
        <v>2013</v>
      </c>
      <c r="AP36">
        <v>7.8280000000000003</v>
      </c>
      <c r="AR36">
        <v>2013</v>
      </c>
      <c r="AS36" s="5">
        <v>44.32</v>
      </c>
      <c r="AU36">
        <v>2013</v>
      </c>
      <c r="AV36">
        <v>42.93</v>
      </c>
      <c r="AX36" s="5">
        <v>2013</v>
      </c>
      <c r="AY36" s="5">
        <v>57.12</v>
      </c>
      <c r="BA36" s="6">
        <f t="shared" si="5"/>
        <v>30.976645435244166</v>
      </c>
    </row>
    <row r="37" spans="1:53" x14ac:dyDescent="0.25">
      <c r="A37">
        <v>2014</v>
      </c>
      <c r="B37">
        <v>56.12</v>
      </c>
      <c r="C37">
        <v>5.2640000000000002</v>
      </c>
      <c r="D37">
        <v>24.84</v>
      </c>
      <c r="E37">
        <v>13.77</v>
      </c>
      <c r="F37">
        <v>100</v>
      </c>
      <c r="S37">
        <v>2014</v>
      </c>
      <c r="T37" s="5">
        <v>44.61</v>
      </c>
      <c r="V37">
        <v>2014</v>
      </c>
      <c r="W37">
        <v>8.5210000000000008</v>
      </c>
      <c r="Y37" s="5">
        <v>2014</v>
      </c>
      <c r="Z37" s="5">
        <v>54.15</v>
      </c>
      <c r="AA37" s="5">
        <v>7.22</v>
      </c>
      <c r="AB37" s="5">
        <v>26.32</v>
      </c>
      <c r="AC37" s="5">
        <v>12.31</v>
      </c>
      <c r="AD37" s="5">
        <v>100</v>
      </c>
      <c r="AF37">
        <v>2014</v>
      </c>
      <c r="AG37" s="4">
        <f>0.01*Z37*'[1]LF status'!$P37</f>
        <v>6.4276049999999998</v>
      </c>
      <c r="AH37" s="4">
        <f>0.01*AA37*'[1]LF status'!$P37</f>
        <v>0.85701399999999994</v>
      </c>
      <c r="AI37" s="4">
        <f>0.01*AB37*'[1]LF status'!$P37</f>
        <v>3.1241839999999996</v>
      </c>
      <c r="AJ37" s="4">
        <f>0.01*AC37*'[1]LF status'!$P37</f>
        <v>1.4611969999999999</v>
      </c>
      <c r="AL37" s="4">
        <f t="shared" si="3"/>
        <v>9.0590059499999995</v>
      </c>
      <c r="AM37" s="4">
        <f t="shared" si="4"/>
        <v>2.8109940499999997</v>
      </c>
      <c r="AO37">
        <v>2014</v>
      </c>
      <c r="AP37">
        <v>7.4630000000000001</v>
      </c>
      <c r="AR37">
        <v>2014</v>
      </c>
      <c r="AS37" s="5">
        <v>46.9</v>
      </c>
      <c r="AU37">
        <v>2014</v>
      </c>
      <c r="AV37">
        <v>46.04</v>
      </c>
      <c r="AX37" s="5">
        <v>2014</v>
      </c>
      <c r="AY37" s="5">
        <v>59.19</v>
      </c>
      <c r="BA37" s="6">
        <f t="shared" si="5"/>
        <v>26.848418756815708</v>
      </c>
    </row>
    <row r="39" spans="1:53" x14ac:dyDescent="0.25">
      <c r="Z39" s="6">
        <f>0.79*Z16+AA16+AB16</f>
        <v>73.908999999999992</v>
      </c>
      <c r="AA39" s="6">
        <f>0.21*Z16+AC16</f>
        <v>26.088999999999999</v>
      </c>
      <c r="AE39" t="s">
        <v>60</v>
      </c>
      <c r="AG39" s="1">
        <f>100*(AG37-AG4)/('[1]LF status'!$P$37-'[1]LF status'!$P$4)</f>
        <v>47.627392675661476</v>
      </c>
      <c r="AH39" s="1">
        <f>100*(AH37-AH4)/('[1]LF status'!$P$37-'[1]LF status'!$P$4)</f>
        <v>12.685383388820748</v>
      </c>
      <c r="AI39" s="1">
        <f>100*(AI37-AI4)/('[1]LF status'!$P$37-'[1]LF status'!$P$4)</f>
        <v>26.298401962502187</v>
      </c>
      <c r="AJ39" s="1">
        <f>100*(AJ37-AJ4)/('[1]LF status'!$P$37-'[1]LF status'!$P$4)</f>
        <v>13.37910285614158</v>
      </c>
      <c r="AL39" s="1">
        <f>100*(AL37-AL4)/('[1]LF status'!$P$37-'[1]LF status'!$P$4)</f>
        <v>76.609425565095492</v>
      </c>
      <c r="AM39" s="1">
        <f>100*(AM37-AM4)/('[1]LF status'!$P$37-'[1]LF status'!$P$4)</f>
        <v>23.380855318030488</v>
      </c>
    </row>
    <row r="40" spans="1:53" x14ac:dyDescent="0.25">
      <c r="Z40" s="7">
        <f>0.79*Z37+AA37+AB37</f>
        <v>76.3185</v>
      </c>
      <c r="AA40" s="7">
        <f>0.21*Z37+AC37</f>
        <v>23.6815</v>
      </c>
    </row>
    <row r="41" spans="1:53" x14ac:dyDescent="0.25">
      <c r="AE41" t="s">
        <v>59</v>
      </c>
      <c r="AG41" s="1">
        <f>100*(AG16-AG4)/('[1]LF status'!$P$16-'[1]LF status'!$P$4)</f>
        <v>45.179612716762968</v>
      </c>
      <c r="AH41" s="1">
        <f>100*(AH16-AH4)/('[1]LF status'!$P$16-'[1]LF status'!$P$4)</f>
        <v>8.4049635838150305</v>
      </c>
      <c r="AI41" s="1">
        <f>100*(AI16-AI4)/('[1]LF status'!$P$16-'[1]LF status'!$P$4)</f>
        <v>22.188190751445095</v>
      </c>
      <c r="AJ41" s="1">
        <f>100*(AJ16-AJ4)/('[1]LF status'!$P$16-'[1]LF status'!$P$4)</f>
        <v>24.186046242774569</v>
      </c>
      <c r="AL41" s="1">
        <f>100*(AL16-AL4)/('[1]LF status'!$P$16-'[1]LF status'!$P$4)</f>
        <v>66.285048381502875</v>
      </c>
      <c r="AM41" s="1">
        <f>100*(AM16-AM4)/('[1]LF status'!$P$16-'[1]LF status'!$P$4)</f>
        <v>33.673764913294804</v>
      </c>
      <c r="AR41" s="5"/>
      <c r="AS41" s="5"/>
      <c r="AT41" s="5"/>
      <c r="AU41" s="5"/>
    </row>
    <row r="42" spans="1:53" x14ac:dyDescent="0.25">
      <c r="AR42" s="5"/>
      <c r="AS42" s="5"/>
      <c r="AT42" s="5"/>
      <c r="AU42" s="5"/>
    </row>
    <row r="43" spans="1:53" x14ac:dyDescent="0.25">
      <c r="S43" s="5"/>
      <c r="T43" s="5"/>
      <c r="U43" s="5"/>
      <c r="V43" s="5"/>
      <c r="AE43" t="s">
        <v>58</v>
      </c>
      <c r="AG43" s="1">
        <f>100*(AG37-AG16)/('[1]LF status'!$P$37-'[1]LF status'!$P$16)</f>
        <v>48.692180035202433</v>
      </c>
      <c r="AH43" s="1">
        <f>100*(AH37-AH16)/('[1]LF status'!$P$37-'[1]LF status'!$P$16)</f>
        <v>14.547371385466434</v>
      </c>
      <c r="AI43" s="1">
        <f>100*(AI37-AI16)/('[1]LF status'!$P$37-'[1]LF status'!$P$16)</f>
        <v>28.086349006789028</v>
      </c>
      <c r="AJ43" s="1">
        <f>100*(AJ37-AJ16)/('[1]LF status'!$P$37-'[1]LF status'!$P$16)</f>
        <v>8.678068896152876</v>
      </c>
      <c r="AL43" s="1">
        <f>100*(AL37-AL16)/('[1]LF status'!$P$37-'[1]LF status'!$P$16)</f>
        <v>81.100542620065369</v>
      </c>
      <c r="AM43" s="1">
        <f>100*(AM37-AM16)/('[1]LF status'!$P$37-'[1]LF status'!$P$16)</f>
        <v>18.903426703545382</v>
      </c>
      <c r="AR43" s="5"/>
      <c r="AS43" s="5"/>
      <c r="AT43" s="5"/>
      <c r="AU43" s="5"/>
    </row>
    <row r="44" spans="1:53" x14ac:dyDescent="0.25">
      <c r="S44" s="5"/>
      <c r="T44" s="5"/>
      <c r="U44" s="5"/>
      <c r="V44" s="5"/>
      <c r="AR44" s="5"/>
      <c r="AS44" s="5"/>
      <c r="AT44" s="5"/>
      <c r="AU44" s="5"/>
    </row>
    <row r="45" spans="1:53" x14ac:dyDescent="0.25">
      <c r="S45" s="5"/>
      <c r="T45" s="5"/>
      <c r="U45" s="5"/>
      <c r="V45" s="5"/>
      <c r="AL45" s="1">
        <f>100*(AL37-AL16+SitPre94!AQ28+SitPre94!AR28-SitPre94!AQ4-SitPre94!AR4)/('[1]LF status'!$P$37-'[1]LF status'!$P$16+'[1]LF status'!Z28-'[1]LF status'!Z4)</f>
        <v>73.381841871722472</v>
      </c>
      <c r="AR45" s="5"/>
      <c r="AS45" s="5"/>
      <c r="AT45" s="5"/>
      <c r="AU45" s="5"/>
    </row>
    <row r="46" spans="1:53" x14ac:dyDescent="0.25">
      <c r="S46" s="5"/>
      <c r="T46" s="5"/>
      <c r="U46" s="5"/>
      <c r="V46" s="5"/>
      <c r="AR46" s="5"/>
      <c r="AS46" s="5"/>
      <c r="AT46" s="5"/>
      <c r="AU46" s="5"/>
    </row>
    <row r="47" spans="1:53" x14ac:dyDescent="0.25">
      <c r="S47" s="5"/>
      <c r="T47" s="5"/>
      <c r="U47" s="5"/>
      <c r="V47" s="5"/>
      <c r="AR47" s="5"/>
      <c r="AS47" s="5"/>
      <c r="AT47" s="5"/>
      <c r="AU47" s="5"/>
    </row>
    <row r="48" spans="1:53" x14ac:dyDescent="0.25">
      <c r="S48" s="5"/>
      <c r="T48" s="5"/>
      <c r="U48" s="5"/>
      <c r="V48" s="5"/>
      <c r="AR48" s="5"/>
      <c r="AS48" s="5"/>
      <c r="AT48" s="5"/>
      <c r="AU48" s="5"/>
    </row>
    <row r="49" spans="19:47" x14ac:dyDescent="0.25">
      <c r="S49" s="5"/>
      <c r="T49" s="5"/>
      <c r="U49" s="5"/>
      <c r="V49" s="5"/>
      <c r="AR49" s="5"/>
      <c r="AS49" s="5"/>
      <c r="AT49" s="5"/>
      <c r="AU49" s="5"/>
    </row>
    <row r="50" spans="19:47" x14ac:dyDescent="0.25">
      <c r="S50" s="5"/>
      <c r="T50" s="5"/>
      <c r="U50" s="5"/>
      <c r="V50" s="5"/>
      <c r="AR50" s="5"/>
      <c r="AS50" s="5"/>
      <c r="AT50" s="5"/>
      <c r="AU50" s="5"/>
    </row>
    <row r="51" spans="19:47" x14ac:dyDescent="0.25">
      <c r="S51" s="5"/>
      <c r="T51" s="5"/>
      <c r="U51" s="5"/>
      <c r="V51" s="5"/>
      <c r="AR51" s="5"/>
      <c r="AS51" s="5"/>
      <c r="AT51" s="5"/>
      <c r="AU51" s="5"/>
    </row>
    <row r="52" spans="19:47" x14ac:dyDescent="0.25">
      <c r="S52" s="5"/>
      <c r="T52" s="5"/>
      <c r="U52" s="5"/>
      <c r="V52" s="5"/>
      <c r="AR52" s="5"/>
      <c r="AS52" s="5"/>
      <c r="AT52" s="5"/>
      <c r="AU52" s="5"/>
    </row>
    <row r="53" spans="19:47" x14ac:dyDescent="0.25">
      <c r="S53" s="5"/>
      <c r="T53" s="5"/>
      <c r="U53" s="5"/>
      <c r="V53" s="5"/>
      <c r="AR53" s="5"/>
      <c r="AS53" s="5"/>
      <c r="AT53" s="5"/>
      <c r="AU53" s="5"/>
    </row>
    <row r="54" spans="19:47" x14ac:dyDescent="0.25">
      <c r="S54" s="5"/>
      <c r="T54" s="5"/>
      <c r="U54" s="5"/>
      <c r="V54" s="5"/>
      <c r="AR54" s="5"/>
      <c r="AS54" s="5"/>
      <c r="AT54" s="5"/>
      <c r="AU54" s="5"/>
    </row>
    <row r="55" spans="19:47" x14ac:dyDescent="0.25">
      <c r="S55" s="5"/>
      <c r="T55" s="5"/>
      <c r="U55" s="5"/>
      <c r="V55" s="5"/>
      <c r="AR55" s="5"/>
      <c r="AS55" s="5"/>
      <c r="AT55" s="5"/>
      <c r="AU55" s="5"/>
    </row>
    <row r="56" spans="19:47" x14ac:dyDescent="0.25">
      <c r="S56" s="5"/>
      <c r="T56" s="5"/>
      <c r="U56" s="5"/>
      <c r="V56" s="5"/>
      <c r="AR56" s="5"/>
      <c r="AS56" s="5"/>
      <c r="AT56" s="5"/>
      <c r="AU56" s="5"/>
    </row>
    <row r="57" spans="19:47" x14ac:dyDescent="0.25">
      <c r="S57" s="5"/>
      <c r="T57" s="5"/>
      <c r="U57" s="5"/>
      <c r="V57" s="5"/>
      <c r="AR57" s="5"/>
      <c r="AS57" s="5"/>
      <c r="AT57" s="5"/>
      <c r="AU57" s="5"/>
    </row>
    <row r="58" spans="19:47" x14ac:dyDescent="0.25">
      <c r="S58" s="5"/>
      <c r="T58" s="5"/>
      <c r="U58" s="5"/>
      <c r="V58" s="5"/>
      <c r="AR58" s="5"/>
      <c r="AS58" s="5"/>
      <c r="AT58" s="5"/>
      <c r="AU58" s="5"/>
    </row>
    <row r="59" spans="19:47" x14ac:dyDescent="0.25">
      <c r="S59" s="5"/>
      <c r="T59" s="5"/>
      <c r="U59" s="5"/>
      <c r="V59" s="5"/>
      <c r="AR59" s="5"/>
      <c r="AS59" s="5"/>
      <c r="AT59" s="5"/>
      <c r="AU59" s="5"/>
    </row>
    <row r="60" spans="19:47" x14ac:dyDescent="0.25">
      <c r="S60" s="5"/>
      <c r="T60" s="5"/>
      <c r="U60" s="5"/>
      <c r="V60" s="5"/>
      <c r="AR60" s="5"/>
      <c r="AS60" s="5"/>
      <c r="AT60" s="5"/>
      <c r="AU60" s="5"/>
    </row>
    <row r="61" spans="19:47" x14ac:dyDescent="0.25">
      <c r="S61" s="5"/>
      <c r="T61" s="5"/>
      <c r="U61" s="5"/>
      <c r="V61" s="5"/>
      <c r="AR61" s="5"/>
      <c r="AS61" s="5"/>
      <c r="AT61" s="5"/>
      <c r="AU61" s="5"/>
    </row>
    <row r="62" spans="19:47" x14ac:dyDescent="0.25">
      <c r="S62" s="5"/>
      <c r="T62" s="5"/>
      <c r="U62" s="5"/>
      <c r="V62" s="5"/>
      <c r="AR62" s="5"/>
      <c r="AS62" s="5"/>
      <c r="AT62" s="5"/>
      <c r="AU62" s="5"/>
    </row>
    <row r="63" spans="19:47" x14ac:dyDescent="0.25">
      <c r="S63" s="5"/>
      <c r="T63" s="5"/>
      <c r="U63" s="5"/>
      <c r="V63" s="5"/>
      <c r="AR63" s="5"/>
      <c r="AS63" s="5"/>
      <c r="AT63" s="5"/>
      <c r="AU63" s="5"/>
    </row>
    <row r="64" spans="19:47" x14ac:dyDescent="0.25">
      <c r="AR64" s="5"/>
      <c r="AS64" s="5"/>
      <c r="AT64" s="5"/>
      <c r="AU64" s="5"/>
    </row>
    <row r="65" spans="44:47" x14ac:dyDescent="0.25">
      <c r="AR65" s="5"/>
      <c r="AS65" s="5"/>
      <c r="AT65" s="5"/>
      <c r="AU65" s="5"/>
    </row>
    <row r="66" spans="44:47" x14ac:dyDescent="0.25">
      <c r="AR66" s="5"/>
      <c r="AS66" s="5"/>
      <c r="AT66" s="5"/>
      <c r="AU66" s="5"/>
    </row>
    <row r="67" spans="44:47" x14ac:dyDescent="0.25">
      <c r="AR67" s="5"/>
      <c r="AS67" s="5"/>
      <c r="AT67" s="5"/>
      <c r="AU67" s="5"/>
    </row>
    <row r="68" spans="44:47" x14ac:dyDescent="0.25">
      <c r="AR68" s="5"/>
      <c r="AS68" s="5"/>
      <c r="AT68" s="5"/>
      <c r="AU68" s="5"/>
    </row>
    <row r="69" spans="44:47" x14ac:dyDescent="0.25">
      <c r="AR69" s="5"/>
      <c r="AS69" s="5"/>
      <c r="AT69" s="5"/>
      <c r="AU69" s="5"/>
    </row>
    <row r="70" spans="44:47" x14ac:dyDescent="0.25">
      <c r="AR70" s="5"/>
      <c r="AS70" s="5"/>
      <c r="AT70" s="5"/>
      <c r="AU70" s="5"/>
    </row>
    <row r="71" spans="44:47" x14ac:dyDescent="0.25">
      <c r="AR71" s="5"/>
      <c r="AS71" s="5"/>
      <c r="AT71" s="5"/>
      <c r="AU71" s="5"/>
    </row>
    <row r="72" spans="44:47" x14ac:dyDescent="0.25">
      <c r="AR72" s="5"/>
      <c r="AS72" s="5"/>
      <c r="AT72" s="5"/>
      <c r="AU72" s="5"/>
    </row>
    <row r="73" spans="44:47" x14ac:dyDescent="0.25">
      <c r="AR73" s="5"/>
      <c r="AS73" s="5"/>
      <c r="AT73" s="5"/>
      <c r="AU73" s="5"/>
    </row>
    <row r="74" spans="44:47" x14ac:dyDescent="0.25">
      <c r="AR74" s="5"/>
      <c r="AS74" s="5"/>
      <c r="AT74" s="5"/>
      <c r="AU74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topLeftCell="B6" workbookViewId="0">
      <selection activeCell="U11" sqref="U11"/>
    </sheetView>
  </sheetViews>
  <sheetFormatPr defaultRowHeight="15" x14ac:dyDescent="0.25"/>
  <sheetData>
    <row r="1" spans="1:44" x14ac:dyDescent="0.25">
      <c r="B1" t="s">
        <v>80</v>
      </c>
      <c r="Z1" t="s">
        <v>79</v>
      </c>
      <c r="AG1" t="s">
        <v>78</v>
      </c>
    </row>
    <row r="2" spans="1:44" x14ac:dyDescent="0.25">
      <c r="B2" t="s">
        <v>77</v>
      </c>
      <c r="N2" t="s">
        <v>76</v>
      </c>
      <c r="Z2" t="s">
        <v>76</v>
      </c>
      <c r="AG2" t="s">
        <v>76</v>
      </c>
    </row>
    <row r="3" spans="1:44" x14ac:dyDescent="0.25">
      <c r="B3" t="s">
        <v>73</v>
      </c>
      <c r="C3" t="s">
        <v>72</v>
      </c>
      <c r="D3" t="s">
        <v>71</v>
      </c>
      <c r="E3" t="s">
        <v>70</v>
      </c>
      <c r="I3" t="s">
        <v>75</v>
      </c>
      <c r="J3" t="s">
        <v>74</v>
      </c>
      <c r="N3" t="s">
        <v>73</v>
      </c>
      <c r="O3" t="s">
        <v>72</v>
      </c>
      <c r="P3" t="s">
        <v>71</v>
      </c>
      <c r="Q3" t="s">
        <v>70</v>
      </c>
      <c r="U3" t="s">
        <v>75</v>
      </c>
      <c r="V3" t="s">
        <v>74</v>
      </c>
      <c r="Z3" t="s">
        <v>73</v>
      </c>
      <c r="AA3" t="s">
        <v>72</v>
      </c>
      <c r="AB3" t="s">
        <v>71</v>
      </c>
      <c r="AC3" t="s">
        <v>70</v>
      </c>
      <c r="AG3" t="s">
        <v>73</v>
      </c>
      <c r="AH3" t="s">
        <v>72</v>
      </c>
      <c r="AI3" t="s">
        <v>71</v>
      </c>
      <c r="AJ3" t="s">
        <v>70</v>
      </c>
      <c r="AO3" t="s">
        <v>73</v>
      </c>
      <c r="AP3" t="s">
        <v>72</v>
      </c>
      <c r="AQ3" t="s">
        <v>71</v>
      </c>
      <c r="AR3" t="s">
        <v>70</v>
      </c>
    </row>
    <row r="4" spans="1:44" x14ac:dyDescent="0.25">
      <c r="A4">
        <v>1969</v>
      </c>
      <c r="B4">
        <v>11.18</v>
      </c>
      <c r="C4">
        <v>3.95</v>
      </c>
      <c r="D4">
        <v>72.19</v>
      </c>
      <c r="E4">
        <v>12.68</v>
      </c>
      <c r="F4">
        <v>100</v>
      </c>
      <c r="H4">
        <v>1969</v>
      </c>
      <c r="I4">
        <v>14.01</v>
      </c>
      <c r="J4">
        <v>85.99</v>
      </c>
      <c r="K4">
        <v>100</v>
      </c>
      <c r="AO4" s="6">
        <f>0.01*B4*'[1]LF status'!$Z4</f>
        <v>0.425958</v>
      </c>
      <c r="AP4" s="6">
        <f>0.01*C4*'[1]LF status'!$Z4</f>
        <v>0.15049499999999999</v>
      </c>
      <c r="AQ4" s="6">
        <f>0.01*D4*'[1]LF status'!$Z4</f>
        <v>2.7504390000000001</v>
      </c>
      <c r="AR4" s="6">
        <f>0.01*E4*'[1]LF status'!$Z4</f>
        <v>0.48310799999999998</v>
      </c>
    </row>
    <row r="5" spans="1:44" x14ac:dyDescent="0.25">
      <c r="A5">
        <v>1970</v>
      </c>
      <c r="B5">
        <v>13.72</v>
      </c>
      <c r="C5">
        <v>2.25</v>
      </c>
      <c r="D5">
        <v>72.819999999999993</v>
      </c>
      <c r="E5">
        <v>11.21</v>
      </c>
      <c r="F5">
        <v>100</v>
      </c>
      <c r="H5">
        <v>1970</v>
      </c>
      <c r="I5">
        <v>16.11</v>
      </c>
      <c r="J5">
        <v>83.89</v>
      </c>
      <c r="K5">
        <v>100</v>
      </c>
      <c r="AO5" s="6">
        <f>0.01*B5*'[1]LF status'!$Z5</f>
        <v>0.57898400000000005</v>
      </c>
      <c r="AP5" s="6">
        <f>0.01*C5*'[1]LF status'!$Z5</f>
        <v>9.4949999999999993E-2</v>
      </c>
      <c r="AQ5" s="6">
        <f>0.01*D5*'[1]LF status'!$Z5</f>
        <v>3.0730039999999996</v>
      </c>
      <c r="AR5" s="6">
        <f>0.01*E5*'[1]LF status'!$Z5</f>
        <v>0.47306199999999998</v>
      </c>
    </row>
    <row r="6" spans="1:44" x14ac:dyDescent="0.25">
      <c r="A6">
        <v>1971</v>
      </c>
      <c r="B6">
        <v>13.05</v>
      </c>
      <c r="C6">
        <v>2.98</v>
      </c>
      <c r="D6">
        <v>68.8</v>
      </c>
      <c r="E6">
        <v>15.17</v>
      </c>
      <c r="F6">
        <v>100</v>
      </c>
      <c r="H6">
        <v>1971</v>
      </c>
      <c r="I6">
        <v>16.13</v>
      </c>
      <c r="J6">
        <v>83.87</v>
      </c>
      <c r="K6">
        <v>100</v>
      </c>
      <c r="AO6" s="6">
        <f>0.01*B6*'[1]LF status'!$Z6</f>
        <v>0.61857000000000006</v>
      </c>
      <c r="AP6" s="6">
        <f>0.01*C6*'[1]LF status'!$Z6</f>
        <v>0.14125200000000002</v>
      </c>
      <c r="AQ6" s="6">
        <f>0.01*D6*'[1]LF status'!$Z6</f>
        <v>3.26112</v>
      </c>
      <c r="AR6" s="6">
        <f>0.01*E6*'[1]LF status'!$Z6</f>
        <v>0.71905800000000009</v>
      </c>
    </row>
    <row r="7" spans="1:44" x14ac:dyDescent="0.25">
      <c r="A7">
        <v>1972</v>
      </c>
      <c r="B7">
        <v>17.86</v>
      </c>
      <c r="C7">
        <v>2</v>
      </c>
      <c r="D7">
        <v>66.53</v>
      </c>
      <c r="E7">
        <v>13.61</v>
      </c>
      <c r="F7">
        <v>100</v>
      </c>
      <c r="H7">
        <v>1972</v>
      </c>
      <c r="I7">
        <v>19.68</v>
      </c>
      <c r="J7">
        <v>80.319999999999993</v>
      </c>
      <c r="K7">
        <v>100</v>
      </c>
      <c r="AO7" s="6">
        <f>0.01*B7*'[1]LF status'!$Z7</f>
        <v>0.88585600000000009</v>
      </c>
      <c r="AP7" s="6">
        <f>0.01*C7*'[1]LF status'!$Z7</f>
        <v>9.9199999999999997E-2</v>
      </c>
      <c r="AQ7" s="6">
        <f>0.01*D7*'[1]LF status'!$Z7</f>
        <v>3.2998880000000002</v>
      </c>
      <c r="AR7" s="6">
        <f>0.01*E7*'[1]LF status'!$Z7</f>
        <v>0.67505599999999999</v>
      </c>
    </row>
    <row r="8" spans="1:44" x14ac:dyDescent="0.25">
      <c r="A8">
        <v>1973</v>
      </c>
      <c r="B8">
        <v>20.25</v>
      </c>
      <c r="C8">
        <v>3.29</v>
      </c>
      <c r="D8">
        <v>65.61</v>
      </c>
      <c r="E8">
        <v>10.85</v>
      </c>
      <c r="F8">
        <v>100</v>
      </c>
      <c r="H8">
        <v>1973</v>
      </c>
      <c r="I8">
        <v>23.04</v>
      </c>
      <c r="J8">
        <v>76.959999999999994</v>
      </c>
      <c r="K8">
        <v>100</v>
      </c>
      <c r="AO8" s="6">
        <f>0.01*B8*'[1]LF status'!$Z8</f>
        <v>1.0368000000000002</v>
      </c>
      <c r="AP8" s="6">
        <f>0.01*C8*'[1]LF status'!$Z8</f>
        <v>0.16844799999999999</v>
      </c>
      <c r="AQ8" s="6">
        <f>0.01*D8*'[1]LF status'!$Z8</f>
        <v>3.359232</v>
      </c>
      <c r="AR8" s="6">
        <f>0.01*E8*'[1]LF status'!$Z8</f>
        <v>0.55552000000000001</v>
      </c>
    </row>
    <row r="9" spans="1:44" x14ac:dyDescent="0.25">
      <c r="A9">
        <v>1974</v>
      </c>
      <c r="B9">
        <v>13.59</v>
      </c>
      <c r="C9">
        <v>1.98</v>
      </c>
      <c r="D9">
        <v>74.13</v>
      </c>
      <c r="E9">
        <v>10.31</v>
      </c>
      <c r="F9">
        <v>100</v>
      </c>
      <c r="H9">
        <v>1974</v>
      </c>
      <c r="I9">
        <v>15.77</v>
      </c>
      <c r="J9">
        <v>84.23</v>
      </c>
      <c r="K9">
        <v>100</v>
      </c>
      <c r="AO9" s="6">
        <f>0.01*B9*'[1]LF status'!$Z9</f>
        <v>0.72706499999999996</v>
      </c>
      <c r="AP9" s="6">
        <f>0.01*C9*'[1]LF status'!$Z9</f>
        <v>0.10593</v>
      </c>
      <c r="AQ9" s="6">
        <f>0.01*D9*'[1]LF status'!$Z9</f>
        <v>3.9659549999999997</v>
      </c>
      <c r="AR9" s="6">
        <f>0.01*E9*'[1]LF status'!$Z9</f>
        <v>0.55158499999999999</v>
      </c>
    </row>
    <row r="10" spans="1:44" x14ac:dyDescent="0.25">
      <c r="A10">
        <v>1975</v>
      </c>
      <c r="B10">
        <v>15.96</v>
      </c>
      <c r="C10">
        <v>0.96</v>
      </c>
      <c r="D10">
        <v>69.180000000000007</v>
      </c>
      <c r="E10">
        <v>13.9</v>
      </c>
      <c r="F10">
        <v>100</v>
      </c>
      <c r="H10">
        <v>1975</v>
      </c>
      <c r="I10">
        <v>15.72</v>
      </c>
      <c r="J10">
        <v>84.28</v>
      </c>
      <c r="K10">
        <v>100</v>
      </c>
      <c r="AO10" s="6">
        <f>0.01*B10*'[1]LF status'!$Z10</f>
        <v>0.89056800000000014</v>
      </c>
      <c r="AP10" s="6">
        <f>0.01*C10*'[1]LF status'!$Z10</f>
        <v>5.3567999999999998E-2</v>
      </c>
      <c r="AQ10" s="6">
        <f>0.01*D10*'[1]LF status'!$Z10</f>
        <v>3.8602440000000007</v>
      </c>
      <c r="AR10" s="6">
        <f>0.01*E10*'[1]LF status'!$Z10</f>
        <v>0.77562000000000009</v>
      </c>
    </row>
    <row r="11" spans="1:44" x14ac:dyDescent="0.25">
      <c r="A11">
        <v>1976</v>
      </c>
      <c r="B11">
        <v>15.19</v>
      </c>
      <c r="C11">
        <v>1.47</v>
      </c>
      <c r="D11">
        <v>72.19</v>
      </c>
      <c r="E11">
        <v>11.15</v>
      </c>
      <c r="F11">
        <v>100</v>
      </c>
      <c r="H11">
        <v>1976</v>
      </c>
      <c r="I11">
        <v>16.09</v>
      </c>
      <c r="J11">
        <v>83.91</v>
      </c>
      <c r="K11">
        <v>100</v>
      </c>
      <c r="M11">
        <v>1976</v>
      </c>
      <c r="N11">
        <v>14.82</v>
      </c>
      <c r="O11">
        <v>2.6840000000000002</v>
      </c>
      <c r="P11">
        <v>70.37</v>
      </c>
      <c r="Q11">
        <v>12.12</v>
      </c>
      <c r="R11">
        <v>100</v>
      </c>
      <c r="T11">
        <v>1976</v>
      </c>
      <c r="U11">
        <v>17.510000000000002</v>
      </c>
      <c r="V11">
        <v>82.49</v>
      </c>
      <c r="W11">
        <v>100</v>
      </c>
      <c r="AO11" s="6">
        <f>0.01*B11*'[1]LF status'!$Z11</f>
        <v>0.89772900000000011</v>
      </c>
      <c r="AP11" s="6">
        <f>0.01*C11*'[1]LF status'!$Z11</f>
        <v>8.6876999999999996E-2</v>
      </c>
      <c r="AQ11" s="6">
        <f>0.01*D11*'[1]LF status'!$Z11</f>
        <v>4.2664289999999996</v>
      </c>
      <c r="AR11" s="6">
        <f>0.01*E11*'[1]LF status'!$Z11</f>
        <v>0.65896500000000002</v>
      </c>
    </row>
    <row r="12" spans="1:44" x14ac:dyDescent="0.25">
      <c r="A12">
        <v>1977</v>
      </c>
      <c r="B12">
        <v>19.22</v>
      </c>
      <c r="C12">
        <v>3.23</v>
      </c>
      <c r="D12">
        <v>66.3</v>
      </c>
      <c r="E12">
        <v>11.26</v>
      </c>
      <c r="F12">
        <v>100</v>
      </c>
      <c r="H12">
        <v>1977</v>
      </c>
      <c r="I12">
        <v>22.02</v>
      </c>
      <c r="J12">
        <v>77.98</v>
      </c>
      <c r="K12">
        <v>100</v>
      </c>
      <c r="M12">
        <v>1977</v>
      </c>
      <c r="N12">
        <v>15.01</v>
      </c>
      <c r="O12">
        <v>1.992</v>
      </c>
      <c r="P12">
        <v>69.38</v>
      </c>
      <c r="Q12">
        <v>13.61</v>
      </c>
      <c r="R12">
        <v>100</v>
      </c>
      <c r="T12">
        <v>1977</v>
      </c>
      <c r="U12">
        <v>17.010000000000002</v>
      </c>
      <c r="V12">
        <v>82.99</v>
      </c>
      <c r="W12">
        <v>100</v>
      </c>
      <c r="AO12" s="6">
        <f>0.01*B12*'[1]LF status'!$Z12</f>
        <v>1.1301359999999998</v>
      </c>
      <c r="AP12" s="6">
        <f>0.01*C12*'[1]LF status'!$Z12</f>
        <v>0.18992400000000001</v>
      </c>
      <c r="AQ12" s="6">
        <f>0.01*D12*'[1]LF status'!$Z12</f>
        <v>3.8984400000000003</v>
      </c>
      <c r="AR12" s="6">
        <f>0.01*E12*'[1]LF status'!$Z12</f>
        <v>0.66208800000000001</v>
      </c>
    </row>
    <row r="13" spans="1:44" x14ac:dyDescent="0.25">
      <c r="A13">
        <v>1978</v>
      </c>
      <c r="B13">
        <v>16.940000000000001</v>
      </c>
      <c r="C13">
        <v>2.4300000000000002</v>
      </c>
      <c r="D13">
        <v>69.86</v>
      </c>
      <c r="E13">
        <v>10.77</v>
      </c>
      <c r="F13">
        <v>100</v>
      </c>
      <c r="H13">
        <v>1978</v>
      </c>
      <c r="I13">
        <v>19.38</v>
      </c>
      <c r="J13">
        <v>80.62</v>
      </c>
      <c r="K13">
        <v>100</v>
      </c>
      <c r="M13">
        <v>1978</v>
      </c>
      <c r="N13">
        <v>15.11</v>
      </c>
      <c r="O13">
        <v>3.2269999999999999</v>
      </c>
      <c r="P13">
        <v>70.11</v>
      </c>
      <c r="Q13">
        <v>11.55</v>
      </c>
      <c r="R13">
        <v>100</v>
      </c>
      <c r="T13">
        <v>1978</v>
      </c>
      <c r="U13">
        <v>18.34</v>
      </c>
      <c r="V13">
        <v>81.66</v>
      </c>
      <c r="W13">
        <v>100</v>
      </c>
      <c r="AO13" s="6">
        <f>0.01*B13*'[1]LF status'!$Z13</f>
        <v>0.97405000000000008</v>
      </c>
      <c r="AP13" s="6">
        <f>0.01*C13*'[1]LF status'!$Z13</f>
        <v>0.13972500000000002</v>
      </c>
      <c r="AQ13" s="6">
        <f>0.01*D13*'[1]LF status'!$Z13</f>
        <v>4.0169499999999996</v>
      </c>
      <c r="AR13" s="6">
        <f>0.01*E13*'[1]LF status'!$Z13</f>
        <v>0.61927500000000002</v>
      </c>
    </row>
    <row r="14" spans="1:44" x14ac:dyDescent="0.25">
      <c r="A14">
        <v>1979</v>
      </c>
      <c r="B14">
        <v>18.920000000000002</v>
      </c>
      <c r="C14">
        <v>1.05</v>
      </c>
      <c r="D14">
        <v>69.349999999999994</v>
      </c>
      <c r="E14">
        <v>10.68</v>
      </c>
      <c r="F14">
        <v>100</v>
      </c>
      <c r="H14">
        <v>1979</v>
      </c>
      <c r="I14">
        <v>19.55</v>
      </c>
      <c r="J14">
        <v>80.45</v>
      </c>
      <c r="K14">
        <v>100</v>
      </c>
      <c r="M14">
        <v>1979</v>
      </c>
      <c r="N14">
        <v>15.87</v>
      </c>
      <c r="O14">
        <v>1.8049999999999999</v>
      </c>
      <c r="P14">
        <v>72.930000000000007</v>
      </c>
      <c r="Q14">
        <v>9.3930000000000007</v>
      </c>
      <c r="R14">
        <v>100</v>
      </c>
      <c r="T14">
        <v>1979</v>
      </c>
      <c r="U14">
        <v>17.670000000000002</v>
      </c>
      <c r="V14">
        <v>82.33</v>
      </c>
      <c r="W14">
        <v>100</v>
      </c>
      <c r="AO14" s="6">
        <f>0.01*B14*'[1]LF status'!$Z14</f>
        <v>1.0973600000000001</v>
      </c>
      <c r="AP14" s="6">
        <f>0.01*C14*'[1]LF status'!$Z14</f>
        <v>6.0900000000000003E-2</v>
      </c>
      <c r="AQ14" s="6">
        <f>0.01*D14*'[1]LF status'!$Z14</f>
        <v>4.0222999999999995</v>
      </c>
      <c r="AR14" s="6">
        <f>0.01*E14*'[1]LF status'!$Z14</f>
        <v>0.61943999999999999</v>
      </c>
    </row>
    <row r="15" spans="1:44" x14ac:dyDescent="0.25">
      <c r="A15">
        <v>1980</v>
      </c>
      <c r="B15">
        <v>20.37</v>
      </c>
      <c r="C15">
        <v>2.35</v>
      </c>
      <c r="D15">
        <v>66.430000000000007</v>
      </c>
      <c r="E15">
        <v>10.85</v>
      </c>
      <c r="F15">
        <v>100</v>
      </c>
      <c r="H15">
        <v>1980</v>
      </c>
      <c r="I15">
        <v>22.38</v>
      </c>
      <c r="J15">
        <v>77.62</v>
      </c>
      <c r="K15">
        <v>100</v>
      </c>
      <c r="M15">
        <v>1980</v>
      </c>
      <c r="N15">
        <v>21.33</v>
      </c>
      <c r="O15">
        <v>1.109</v>
      </c>
      <c r="P15">
        <v>66.06</v>
      </c>
      <c r="Q15">
        <v>11.5</v>
      </c>
      <c r="R15">
        <v>100</v>
      </c>
      <c r="T15">
        <v>1980</v>
      </c>
      <c r="U15">
        <v>22.44</v>
      </c>
      <c r="V15">
        <v>77.56</v>
      </c>
      <c r="W15">
        <v>100</v>
      </c>
      <c r="AO15" s="6">
        <f>0.01*B15*'[1]LF status'!$Z15</f>
        <v>1.1855340000000001</v>
      </c>
      <c r="AP15" s="6">
        <f>0.01*C15*'[1]LF status'!$Z15</f>
        <v>0.13677</v>
      </c>
      <c r="AQ15" s="6">
        <f>0.01*D15*'[1]LF status'!$Z15</f>
        <v>3.8662260000000011</v>
      </c>
      <c r="AR15" s="6">
        <f>0.01*E15*'[1]LF status'!$Z15</f>
        <v>0.63146999999999998</v>
      </c>
    </row>
    <row r="16" spans="1:44" x14ac:dyDescent="0.25">
      <c r="A16">
        <v>1981</v>
      </c>
      <c r="B16">
        <v>19.61</v>
      </c>
      <c r="C16">
        <v>1.86</v>
      </c>
      <c r="D16">
        <v>63.86</v>
      </c>
      <c r="E16">
        <v>14.68</v>
      </c>
      <c r="F16">
        <v>100</v>
      </c>
      <c r="H16">
        <v>1981</v>
      </c>
      <c r="I16">
        <v>20.71</v>
      </c>
      <c r="J16">
        <v>79.290000000000006</v>
      </c>
      <c r="K16">
        <v>100</v>
      </c>
      <c r="M16">
        <v>1981</v>
      </c>
      <c r="N16">
        <v>20.47</v>
      </c>
      <c r="O16">
        <v>2.0630000000000002</v>
      </c>
      <c r="P16">
        <v>68.45</v>
      </c>
      <c r="Q16">
        <v>9.0190000000000001</v>
      </c>
      <c r="R16">
        <v>100</v>
      </c>
      <c r="T16">
        <v>1981</v>
      </c>
      <c r="U16">
        <v>22.53</v>
      </c>
      <c r="V16">
        <v>77.47</v>
      </c>
      <c r="W16">
        <v>100</v>
      </c>
      <c r="Y16">
        <v>1981</v>
      </c>
      <c r="Z16">
        <v>15.55</v>
      </c>
      <c r="AA16">
        <v>2.8959999999999999</v>
      </c>
      <c r="AB16">
        <v>74.63</v>
      </c>
      <c r="AC16">
        <v>6.9240000000000004</v>
      </c>
      <c r="AD16">
        <v>100</v>
      </c>
      <c r="AF16">
        <v>1981</v>
      </c>
      <c r="AG16">
        <v>15.78</v>
      </c>
      <c r="AH16">
        <v>2.8420000000000001</v>
      </c>
      <c r="AI16">
        <v>74.709999999999994</v>
      </c>
      <c r="AJ16">
        <v>6.6680000000000001</v>
      </c>
      <c r="AK16">
        <v>100</v>
      </c>
      <c r="AM16">
        <f t="shared" ref="AM16:AM28" si="0">AI16+AJ16</f>
        <v>81.378</v>
      </c>
      <c r="AO16" s="6">
        <f>0.01*B16*'[1]LF status'!$Z16</f>
        <v>1.076589</v>
      </c>
      <c r="AP16" s="6">
        <f>0.01*C16*'[1]LF status'!$Z16</f>
        <v>0.10211400000000001</v>
      </c>
      <c r="AQ16" s="6">
        <f>0.01*D16*'[1]LF status'!$Z16</f>
        <v>3.5059140000000006</v>
      </c>
      <c r="AR16" s="6">
        <f>0.01*E16*'[1]LF status'!$Z16</f>
        <v>0.80593200000000009</v>
      </c>
    </row>
    <row r="17" spans="1:44" x14ac:dyDescent="0.25">
      <c r="A17">
        <v>1982</v>
      </c>
      <c r="B17">
        <v>22.56</v>
      </c>
      <c r="C17">
        <v>2.4500000000000002</v>
      </c>
      <c r="D17">
        <v>64.48</v>
      </c>
      <c r="E17">
        <v>10.51</v>
      </c>
      <c r="F17">
        <v>100</v>
      </c>
      <c r="H17">
        <v>1982</v>
      </c>
      <c r="I17">
        <v>24.54</v>
      </c>
      <c r="J17">
        <v>75.459999999999994</v>
      </c>
      <c r="K17">
        <v>100</v>
      </c>
      <c r="M17">
        <v>1982</v>
      </c>
      <c r="N17">
        <v>22.49</v>
      </c>
      <c r="O17">
        <v>1.72</v>
      </c>
      <c r="P17">
        <v>64.95</v>
      </c>
      <c r="Q17">
        <v>10.84</v>
      </c>
      <c r="R17">
        <v>100</v>
      </c>
      <c r="T17">
        <v>1982</v>
      </c>
      <c r="U17">
        <v>24.21</v>
      </c>
      <c r="V17">
        <v>75.790000000000006</v>
      </c>
      <c r="W17">
        <v>100</v>
      </c>
      <c r="Y17">
        <v>1982</v>
      </c>
      <c r="Z17">
        <v>13.99</v>
      </c>
      <c r="AA17">
        <v>0.67679999999999996</v>
      </c>
      <c r="AB17">
        <v>76.34</v>
      </c>
      <c r="AC17">
        <v>8.9960000000000004</v>
      </c>
      <c r="AD17">
        <v>100</v>
      </c>
      <c r="AF17">
        <v>1982</v>
      </c>
      <c r="AG17">
        <v>14.14</v>
      </c>
      <c r="AH17">
        <v>0.65480000000000005</v>
      </c>
      <c r="AI17">
        <v>76.5</v>
      </c>
      <c r="AJ17">
        <v>8.7040000000000006</v>
      </c>
      <c r="AK17">
        <v>100</v>
      </c>
      <c r="AM17">
        <f t="shared" si="0"/>
        <v>85.204000000000008</v>
      </c>
      <c r="AO17" s="6">
        <f>0.01*B17*'[1]LF status'!$Z17</f>
        <v>1.290432</v>
      </c>
      <c r="AP17" s="6">
        <f>0.01*C17*'[1]LF status'!$Z17</f>
        <v>0.14013999999999999</v>
      </c>
      <c r="AQ17" s="6">
        <f>0.01*D17*'[1]LF status'!$Z17</f>
        <v>3.688256</v>
      </c>
      <c r="AR17" s="6">
        <f>0.01*E17*'[1]LF status'!$Z17</f>
        <v>0.60117199999999993</v>
      </c>
    </row>
    <row r="18" spans="1:44" x14ac:dyDescent="0.25">
      <c r="A18">
        <v>1983</v>
      </c>
      <c r="B18">
        <v>19.79</v>
      </c>
      <c r="C18">
        <v>1.1299999999999999</v>
      </c>
      <c r="D18">
        <v>68.02</v>
      </c>
      <c r="E18">
        <v>11.05</v>
      </c>
      <c r="F18">
        <v>100</v>
      </c>
      <c r="H18">
        <v>1983</v>
      </c>
      <c r="I18">
        <v>20.59</v>
      </c>
      <c r="J18">
        <v>79.41</v>
      </c>
      <c r="K18">
        <v>100</v>
      </c>
      <c r="M18">
        <v>1983</v>
      </c>
      <c r="N18">
        <v>20.85</v>
      </c>
      <c r="O18">
        <v>3.6909999999999998</v>
      </c>
      <c r="P18">
        <v>65.400000000000006</v>
      </c>
      <c r="Q18">
        <v>10.06</v>
      </c>
      <c r="R18">
        <v>100</v>
      </c>
      <c r="T18">
        <v>1983</v>
      </c>
      <c r="U18">
        <v>24.54</v>
      </c>
      <c r="V18">
        <v>75.459999999999994</v>
      </c>
      <c r="W18">
        <v>100</v>
      </c>
      <c r="Y18">
        <v>1983</v>
      </c>
      <c r="Z18">
        <v>10.6</v>
      </c>
      <c r="AA18">
        <v>4.9939999999999998</v>
      </c>
      <c r="AB18">
        <v>74.39</v>
      </c>
      <c r="AC18">
        <v>10.01</v>
      </c>
      <c r="AD18">
        <v>100</v>
      </c>
      <c r="AF18">
        <v>1983</v>
      </c>
      <c r="AG18">
        <v>11.31</v>
      </c>
      <c r="AH18">
        <v>5.1529999999999996</v>
      </c>
      <c r="AI18">
        <v>73.87</v>
      </c>
      <c r="AJ18">
        <v>9.6750000000000007</v>
      </c>
      <c r="AK18">
        <v>100</v>
      </c>
      <c r="AM18">
        <f t="shared" si="0"/>
        <v>83.545000000000002</v>
      </c>
      <c r="AO18" s="6">
        <f>0.01*B18*'[1]LF status'!$Z18</f>
        <v>1.2032320000000001</v>
      </c>
      <c r="AP18" s="6">
        <f>0.01*C18*'[1]LF status'!$Z18</f>
        <v>6.8704000000000001E-2</v>
      </c>
      <c r="AQ18" s="6">
        <f>0.01*D18*'[1]LF status'!$Z18</f>
        <v>4.1356160000000006</v>
      </c>
      <c r="AR18" s="6">
        <f>0.01*E18*'[1]LF status'!$Z18</f>
        <v>0.6718400000000001</v>
      </c>
    </row>
    <row r="19" spans="1:44" x14ac:dyDescent="0.25">
      <c r="A19">
        <v>1984</v>
      </c>
      <c r="B19">
        <v>21.71</v>
      </c>
      <c r="C19">
        <v>1.7</v>
      </c>
      <c r="D19">
        <v>63.26</v>
      </c>
      <c r="E19">
        <v>13.33</v>
      </c>
      <c r="F19">
        <v>100</v>
      </c>
      <c r="H19">
        <v>1984</v>
      </c>
      <c r="I19">
        <v>22.58</v>
      </c>
      <c r="J19">
        <v>77.42</v>
      </c>
      <c r="K19">
        <v>100</v>
      </c>
      <c r="M19">
        <v>1984</v>
      </c>
      <c r="N19">
        <v>22.96</v>
      </c>
      <c r="O19">
        <v>1.978</v>
      </c>
      <c r="P19">
        <v>61.85</v>
      </c>
      <c r="Q19">
        <v>13.21</v>
      </c>
      <c r="R19">
        <v>100</v>
      </c>
      <c r="T19">
        <v>1984</v>
      </c>
      <c r="U19">
        <v>24.94</v>
      </c>
      <c r="V19">
        <v>75.06</v>
      </c>
      <c r="W19">
        <v>100</v>
      </c>
      <c r="Y19">
        <v>1984</v>
      </c>
      <c r="Z19">
        <v>15.82</v>
      </c>
      <c r="AA19">
        <v>2.7290000000000001</v>
      </c>
      <c r="AB19">
        <v>75.31</v>
      </c>
      <c r="AC19">
        <v>6.1420000000000003</v>
      </c>
      <c r="AD19">
        <v>100</v>
      </c>
      <c r="AF19">
        <v>1984</v>
      </c>
      <c r="AG19">
        <v>15.76</v>
      </c>
      <c r="AH19">
        <v>2.665</v>
      </c>
      <c r="AI19">
        <v>75.12</v>
      </c>
      <c r="AJ19">
        <v>6.4550000000000001</v>
      </c>
      <c r="AK19">
        <v>100</v>
      </c>
      <c r="AM19">
        <f t="shared" si="0"/>
        <v>81.575000000000003</v>
      </c>
      <c r="AO19" s="6">
        <f>0.01*B19*'[1]LF status'!$Z19</f>
        <v>1.315626</v>
      </c>
      <c r="AP19" s="6">
        <f>0.01*C19*'[1]LF status'!$Z19</f>
        <v>0.10302</v>
      </c>
      <c r="AQ19" s="6">
        <f>0.01*D19*'[1]LF status'!$Z19</f>
        <v>3.8335559999999993</v>
      </c>
      <c r="AR19" s="6">
        <f>0.01*E19*'[1]LF status'!$Z19</f>
        <v>0.80779799999999991</v>
      </c>
    </row>
    <row r="20" spans="1:44" x14ac:dyDescent="0.25">
      <c r="A20">
        <v>1985</v>
      </c>
      <c r="B20">
        <v>22.94</v>
      </c>
      <c r="C20">
        <v>2.5</v>
      </c>
      <c r="D20">
        <v>61.56</v>
      </c>
      <c r="E20">
        <v>13.01</v>
      </c>
      <c r="F20">
        <v>100</v>
      </c>
      <c r="H20">
        <v>1985</v>
      </c>
      <c r="I20">
        <v>24.81</v>
      </c>
      <c r="J20">
        <v>75.19</v>
      </c>
      <c r="K20">
        <v>100</v>
      </c>
      <c r="M20">
        <v>1985</v>
      </c>
      <c r="N20">
        <v>25.18</v>
      </c>
      <c r="O20">
        <v>1.383</v>
      </c>
      <c r="P20">
        <v>64.930000000000007</v>
      </c>
      <c r="Q20">
        <v>8.5120000000000005</v>
      </c>
      <c r="R20">
        <v>100</v>
      </c>
      <c r="T20">
        <v>1985</v>
      </c>
      <c r="U20">
        <v>26.56</v>
      </c>
      <c r="V20">
        <v>73.44</v>
      </c>
      <c r="W20">
        <v>100</v>
      </c>
      <c r="Y20">
        <v>1985</v>
      </c>
      <c r="Z20">
        <v>14.69</v>
      </c>
      <c r="AA20">
        <v>2.0249999999999999</v>
      </c>
      <c r="AB20">
        <v>78.17</v>
      </c>
      <c r="AC20">
        <v>5.1159999999999997</v>
      </c>
      <c r="AD20">
        <v>100</v>
      </c>
      <c r="AF20">
        <v>1985</v>
      </c>
      <c r="AG20">
        <v>13.56</v>
      </c>
      <c r="AH20">
        <v>2.129</v>
      </c>
      <c r="AI20">
        <v>78.540000000000006</v>
      </c>
      <c r="AJ20">
        <v>5.774</v>
      </c>
      <c r="AK20">
        <v>100</v>
      </c>
      <c r="AM20">
        <f t="shared" si="0"/>
        <v>84.314000000000007</v>
      </c>
      <c r="AO20" s="6">
        <f>0.01*B20*'[1]LF status'!$Z20</f>
        <v>1.4016340000000003</v>
      </c>
      <c r="AP20" s="6">
        <f>0.01*C20*'[1]LF status'!$Z20</f>
        <v>0.15275000000000002</v>
      </c>
      <c r="AQ20" s="6">
        <f>0.01*D20*'[1]LF status'!$Z20</f>
        <v>3.7613160000000003</v>
      </c>
      <c r="AR20" s="6">
        <f>0.01*E20*'[1]LF status'!$Z20</f>
        <v>0.79491100000000003</v>
      </c>
    </row>
    <row r="21" spans="1:44" x14ac:dyDescent="0.25">
      <c r="A21">
        <v>1986</v>
      </c>
      <c r="B21">
        <v>18.38</v>
      </c>
      <c r="C21">
        <v>2.46</v>
      </c>
      <c r="D21">
        <v>66.260000000000005</v>
      </c>
      <c r="E21">
        <v>12.9</v>
      </c>
      <c r="F21">
        <v>100</v>
      </c>
      <c r="H21">
        <v>1986</v>
      </c>
      <c r="I21">
        <v>20.13</v>
      </c>
      <c r="J21">
        <v>79.87</v>
      </c>
      <c r="K21">
        <v>100</v>
      </c>
      <c r="M21">
        <v>1986</v>
      </c>
      <c r="N21">
        <v>19.09</v>
      </c>
      <c r="O21">
        <v>0.91779999999999995</v>
      </c>
      <c r="P21">
        <v>67.400000000000006</v>
      </c>
      <c r="Q21">
        <v>12.59</v>
      </c>
      <c r="R21">
        <v>100</v>
      </c>
      <c r="T21">
        <v>1986</v>
      </c>
      <c r="U21">
        <v>20.010000000000002</v>
      </c>
      <c r="V21">
        <v>79.989999999999995</v>
      </c>
      <c r="W21">
        <v>100</v>
      </c>
      <c r="Y21">
        <v>1986</v>
      </c>
      <c r="Z21">
        <v>10.7</v>
      </c>
      <c r="AA21">
        <v>1.6819999999999999</v>
      </c>
      <c r="AB21">
        <v>76.650000000000006</v>
      </c>
      <c r="AC21">
        <v>10.97</v>
      </c>
      <c r="AD21">
        <v>100</v>
      </c>
      <c r="AF21">
        <v>1986</v>
      </c>
      <c r="AG21">
        <v>10.34</v>
      </c>
      <c r="AH21">
        <v>1.677</v>
      </c>
      <c r="AI21">
        <v>76.819999999999993</v>
      </c>
      <c r="AJ21">
        <v>11.16</v>
      </c>
      <c r="AK21">
        <v>100</v>
      </c>
      <c r="AM21">
        <f t="shared" si="0"/>
        <v>87.97999999999999</v>
      </c>
      <c r="AO21" s="6">
        <f>0.01*B21*'[1]LF status'!$Z21</f>
        <v>1.168968</v>
      </c>
      <c r="AP21" s="6">
        <f>0.01*C21*'[1]LF status'!$Z21</f>
        <v>0.15645600000000001</v>
      </c>
      <c r="AQ21" s="6">
        <f>0.01*D21*'[1]LF status'!$Z21</f>
        <v>4.2141360000000008</v>
      </c>
      <c r="AR21" s="6">
        <f>0.01*E21*'[1]LF status'!$Z21</f>
        <v>0.82044000000000006</v>
      </c>
    </row>
    <row r="22" spans="1:44" x14ac:dyDescent="0.25">
      <c r="A22">
        <v>1987</v>
      </c>
      <c r="B22">
        <v>23.62</v>
      </c>
      <c r="C22">
        <v>3.12</v>
      </c>
      <c r="D22">
        <v>65.73</v>
      </c>
      <c r="E22">
        <v>7.52</v>
      </c>
      <c r="F22">
        <v>100</v>
      </c>
      <c r="H22">
        <v>1987</v>
      </c>
      <c r="I22">
        <v>26.06</v>
      </c>
      <c r="J22">
        <v>73.94</v>
      </c>
      <c r="K22">
        <v>100</v>
      </c>
      <c r="M22">
        <v>1987</v>
      </c>
      <c r="N22">
        <v>19.5</v>
      </c>
      <c r="O22">
        <v>1.67</v>
      </c>
      <c r="P22">
        <v>70.37</v>
      </c>
      <c r="Q22">
        <v>8.4649999999999999</v>
      </c>
      <c r="R22">
        <v>100</v>
      </c>
      <c r="T22">
        <v>1987</v>
      </c>
      <c r="U22">
        <v>21.17</v>
      </c>
      <c r="V22">
        <v>78.83</v>
      </c>
      <c r="W22">
        <v>100</v>
      </c>
      <c r="Y22">
        <v>1987</v>
      </c>
      <c r="Z22">
        <v>13.1</v>
      </c>
      <c r="AA22">
        <v>2.093</v>
      </c>
      <c r="AB22">
        <v>79.58</v>
      </c>
      <c r="AC22">
        <v>5.2290000000000001</v>
      </c>
      <c r="AD22">
        <v>100</v>
      </c>
      <c r="AF22">
        <v>1987</v>
      </c>
      <c r="AG22">
        <v>13.54</v>
      </c>
      <c r="AH22">
        <v>2.028</v>
      </c>
      <c r="AI22">
        <v>79.34</v>
      </c>
      <c r="AJ22">
        <v>5.0880000000000001</v>
      </c>
      <c r="AK22">
        <v>100</v>
      </c>
      <c r="AM22">
        <f t="shared" si="0"/>
        <v>84.427999999999997</v>
      </c>
      <c r="AO22" s="6">
        <f>0.01*B22*'[1]LF status'!$Z22</f>
        <v>1.4715260000000003</v>
      </c>
      <c r="AP22" s="6">
        <f>0.01*C22*'[1]LF status'!$Z22</f>
        <v>0.19437600000000002</v>
      </c>
      <c r="AQ22" s="6">
        <f>0.01*D22*'[1]LF status'!$Z22</f>
        <v>4.0949790000000013</v>
      </c>
      <c r="AR22" s="6">
        <f>0.01*E22*'[1]LF status'!$Z22</f>
        <v>0.46849600000000002</v>
      </c>
    </row>
    <row r="23" spans="1:44" x14ac:dyDescent="0.25">
      <c r="A23">
        <v>1988</v>
      </c>
      <c r="B23">
        <v>20.260000000000002</v>
      </c>
      <c r="C23">
        <v>1.79</v>
      </c>
      <c r="D23">
        <v>66.19</v>
      </c>
      <c r="E23">
        <v>11.75</v>
      </c>
      <c r="F23">
        <v>100</v>
      </c>
      <c r="H23">
        <v>1988</v>
      </c>
      <c r="I23">
        <v>21.94</v>
      </c>
      <c r="J23">
        <v>78.06</v>
      </c>
      <c r="K23">
        <v>100</v>
      </c>
      <c r="M23">
        <v>1988</v>
      </c>
      <c r="N23">
        <v>22.64</v>
      </c>
      <c r="O23">
        <v>2.5070000000000001</v>
      </c>
      <c r="P23">
        <v>68.739999999999995</v>
      </c>
      <c r="Q23">
        <v>6.1059999999999999</v>
      </c>
      <c r="R23">
        <v>100</v>
      </c>
      <c r="T23">
        <v>1988</v>
      </c>
      <c r="U23">
        <v>25.15</v>
      </c>
      <c r="V23">
        <v>74.849999999999994</v>
      </c>
      <c r="W23">
        <v>100</v>
      </c>
      <c r="Y23">
        <v>1988</v>
      </c>
      <c r="Z23">
        <v>13.65</v>
      </c>
      <c r="AA23">
        <v>4.2619999999999996</v>
      </c>
      <c r="AB23">
        <v>78.7</v>
      </c>
      <c r="AC23">
        <v>3.391</v>
      </c>
      <c r="AD23">
        <v>100</v>
      </c>
      <c r="AF23">
        <v>1988</v>
      </c>
      <c r="AG23">
        <v>14.04</v>
      </c>
      <c r="AH23">
        <v>4.1319999999999997</v>
      </c>
      <c r="AI23">
        <v>79.27</v>
      </c>
      <c r="AJ23">
        <v>2.5609999999999999</v>
      </c>
      <c r="AK23">
        <v>100</v>
      </c>
      <c r="AM23">
        <f t="shared" si="0"/>
        <v>81.830999999999989</v>
      </c>
      <c r="AO23" s="6">
        <f>0.01*B23*'[1]LF status'!$Z23</f>
        <v>1.2885360000000003</v>
      </c>
      <c r="AP23" s="6">
        <f>0.01*C23*'[1]LF status'!$Z23</f>
        <v>0.113844</v>
      </c>
      <c r="AQ23" s="6">
        <f>0.01*D23*'[1]LF status'!$Z23</f>
        <v>4.2096840000000002</v>
      </c>
      <c r="AR23" s="6">
        <f>0.01*E23*'[1]LF status'!$Z23</f>
        <v>0.74730000000000008</v>
      </c>
    </row>
    <row r="24" spans="1:44" x14ac:dyDescent="0.25">
      <c r="A24">
        <v>1989</v>
      </c>
      <c r="B24">
        <v>17.78</v>
      </c>
      <c r="C24">
        <v>1.93</v>
      </c>
      <c r="D24">
        <v>74.069999999999993</v>
      </c>
      <c r="E24">
        <v>6.21</v>
      </c>
      <c r="F24">
        <v>100</v>
      </c>
      <c r="H24">
        <v>1989</v>
      </c>
      <c r="I24">
        <v>19.72</v>
      </c>
      <c r="J24">
        <v>80.28</v>
      </c>
      <c r="K24">
        <v>100</v>
      </c>
      <c r="M24">
        <v>1989</v>
      </c>
      <c r="N24">
        <v>23.44</v>
      </c>
      <c r="O24">
        <v>3.06</v>
      </c>
      <c r="P24">
        <v>67.19</v>
      </c>
      <c r="Q24">
        <v>6.3109999999999999</v>
      </c>
      <c r="R24">
        <v>100</v>
      </c>
      <c r="T24">
        <v>1989</v>
      </c>
      <c r="U24">
        <v>26.5</v>
      </c>
      <c r="V24">
        <v>73.5</v>
      </c>
      <c r="W24">
        <v>100</v>
      </c>
      <c r="Y24">
        <v>1989</v>
      </c>
      <c r="Z24">
        <v>16.010000000000002</v>
      </c>
      <c r="AA24">
        <v>3.976</v>
      </c>
      <c r="AB24">
        <v>76.16</v>
      </c>
      <c r="AC24">
        <v>3.851</v>
      </c>
      <c r="AD24">
        <v>100</v>
      </c>
      <c r="AF24">
        <v>1989</v>
      </c>
      <c r="AG24">
        <v>16.84</v>
      </c>
      <c r="AH24">
        <v>3.702</v>
      </c>
      <c r="AI24">
        <v>75.38</v>
      </c>
      <c r="AJ24">
        <v>4.0709999999999997</v>
      </c>
      <c r="AK24">
        <v>100</v>
      </c>
      <c r="AM24">
        <f t="shared" si="0"/>
        <v>79.450999999999993</v>
      </c>
      <c r="AO24" s="6">
        <f>0.01*B24*'[1]LF status'!$Z24</f>
        <v>1.1521440000000001</v>
      </c>
      <c r="AP24" s="6">
        <f>0.01*C24*'[1]LF status'!$Z24</f>
        <v>0.12506400000000001</v>
      </c>
      <c r="AQ24" s="6">
        <f>0.01*D24*'[1]LF status'!$Z24</f>
        <v>4.7997359999999993</v>
      </c>
      <c r="AR24" s="6">
        <f>0.01*E24*'[1]LF status'!$Z24</f>
        <v>0.40240800000000004</v>
      </c>
    </row>
    <row r="25" spans="1:44" x14ac:dyDescent="0.25">
      <c r="A25">
        <v>1990</v>
      </c>
      <c r="H25">
        <v>1990</v>
      </c>
      <c r="M25">
        <v>1990</v>
      </c>
      <c r="N25">
        <v>21.37</v>
      </c>
      <c r="O25">
        <v>2.58</v>
      </c>
      <c r="P25">
        <v>71.34</v>
      </c>
      <c r="Q25">
        <v>4.7149999999999999</v>
      </c>
      <c r="R25">
        <v>100</v>
      </c>
      <c r="T25">
        <v>1990</v>
      </c>
      <c r="U25">
        <v>23.95</v>
      </c>
      <c r="V25">
        <v>76.05</v>
      </c>
      <c r="W25">
        <v>100</v>
      </c>
      <c r="Y25">
        <v>1990</v>
      </c>
      <c r="Z25">
        <v>11.81</v>
      </c>
      <c r="AA25">
        <v>3.2170000000000001</v>
      </c>
      <c r="AB25">
        <v>81.709999999999994</v>
      </c>
      <c r="AC25">
        <v>3.26</v>
      </c>
      <c r="AD25">
        <v>100</v>
      </c>
      <c r="AF25">
        <v>1990</v>
      </c>
      <c r="AG25">
        <v>11.71</v>
      </c>
      <c r="AH25">
        <v>3.07</v>
      </c>
      <c r="AI25">
        <v>81.489999999999995</v>
      </c>
      <c r="AJ25">
        <v>3.7320000000000002</v>
      </c>
      <c r="AK25">
        <v>100</v>
      </c>
      <c r="AM25">
        <f t="shared" si="0"/>
        <v>85.221999999999994</v>
      </c>
      <c r="AO25" s="6"/>
      <c r="AP25" s="6"/>
      <c r="AQ25" s="6"/>
      <c r="AR25" s="6"/>
    </row>
    <row r="26" spans="1:44" x14ac:dyDescent="0.25">
      <c r="A26">
        <v>1991</v>
      </c>
      <c r="B26">
        <v>19.8</v>
      </c>
      <c r="C26">
        <v>1.87</v>
      </c>
      <c r="D26">
        <v>71.19</v>
      </c>
      <c r="E26">
        <v>7.14</v>
      </c>
      <c r="F26">
        <v>100</v>
      </c>
      <c r="H26">
        <v>1991</v>
      </c>
      <c r="I26">
        <v>21.67</v>
      </c>
      <c r="J26">
        <v>78.33</v>
      </c>
      <c r="K26">
        <v>100</v>
      </c>
      <c r="M26">
        <v>1991</v>
      </c>
      <c r="N26">
        <v>19.559999999999999</v>
      </c>
      <c r="O26">
        <v>1.516</v>
      </c>
      <c r="P26">
        <v>72.95</v>
      </c>
      <c r="Q26">
        <v>5.9809999999999999</v>
      </c>
      <c r="R26">
        <v>100</v>
      </c>
      <c r="T26">
        <v>1991</v>
      </c>
      <c r="U26">
        <v>21.07</v>
      </c>
      <c r="V26">
        <v>78.930000000000007</v>
      </c>
      <c r="W26">
        <v>100</v>
      </c>
      <c r="Y26">
        <v>1991</v>
      </c>
      <c r="Z26">
        <v>15.53</v>
      </c>
      <c r="AA26">
        <v>1.1240000000000001</v>
      </c>
      <c r="AB26">
        <v>80.55</v>
      </c>
      <c r="AC26">
        <v>2.8010000000000002</v>
      </c>
      <c r="AD26">
        <v>100</v>
      </c>
      <c r="AF26">
        <v>1991</v>
      </c>
      <c r="AG26">
        <v>15.16</v>
      </c>
      <c r="AH26">
        <v>1.573</v>
      </c>
      <c r="AI26">
        <v>80.41</v>
      </c>
      <c r="AJ26">
        <v>2.8570000000000002</v>
      </c>
      <c r="AK26">
        <v>100</v>
      </c>
      <c r="AM26">
        <f t="shared" si="0"/>
        <v>83.266999999999996</v>
      </c>
      <c r="AO26" s="6">
        <f>0.01*B26*'[1]LF status'!$Z26</f>
        <v>1.36422</v>
      </c>
      <c r="AP26" s="6">
        <f>0.01*C26*'[1]LF status'!$Z26</f>
        <v>0.12884300000000001</v>
      </c>
      <c r="AQ26" s="6">
        <f>0.01*D26*'[1]LF status'!$Z26</f>
        <v>4.9049909999999999</v>
      </c>
      <c r="AR26" s="6">
        <f>0.01*E26*'[1]LF status'!$Z26</f>
        <v>0.49194599999999999</v>
      </c>
    </row>
    <row r="27" spans="1:44" x14ac:dyDescent="0.25">
      <c r="A27">
        <v>1992</v>
      </c>
      <c r="H27">
        <v>1992</v>
      </c>
      <c r="M27">
        <v>1992</v>
      </c>
      <c r="N27">
        <v>20.02</v>
      </c>
      <c r="O27">
        <v>2.492</v>
      </c>
      <c r="P27">
        <v>70.849999999999994</v>
      </c>
      <c r="Q27">
        <v>6.6349999999999998</v>
      </c>
      <c r="R27">
        <v>100</v>
      </c>
      <c r="T27">
        <v>1992</v>
      </c>
      <c r="U27">
        <v>22.51</v>
      </c>
      <c r="V27">
        <v>77.489999999999995</v>
      </c>
      <c r="W27">
        <v>100</v>
      </c>
      <c r="Y27">
        <v>1992</v>
      </c>
      <c r="Z27">
        <v>16.29</v>
      </c>
      <c r="AA27">
        <v>1.718</v>
      </c>
      <c r="AB27">
        <v>76.709999999999994</v>
      </c>
      <c r="AC27">
        <v>5.28</v>
      </c>
      <c r="AD27">
        <v>100</v>
      </c>
      <c r="AF27">
        <v>1992</v>
      </c>
      <c r="AG27">
        <v>15.86</v>
      </c>
      <c r="AH27">
        <v>1.889</v>
      </c>
      <c r="AI27">
        <v>76.739999999999995</v>
      </c>
      <c r="AJ27">
        <v>5.5069999999999997</v>
      </c>
      <c r="AK27">
        <v>100</v>
      </c>
      <c r="AM27">
        <f t="shared" si="0"/>
        <v>82.247</v>
      </c>
      <c r="AO27" s="6"/>
      <c r="AP27" s="6"/>
      <c r="AQ27" s="6"/>
      <c r="AR27" s="6"/>
    </row>
    <row r="28" spans="1:44" x14ac:dyDescent="0.25">
      <c r="A28">
        <v>1993</v>
      </c>
      <c r="B28">
        <v>22.57</v>
      </c>
      <c r="C28">
        <v>2.2599999999999998</v>
      </c>
      <c r="D28">
        <v>69.760000000000005</v>
      </c>
      <c r="E28">
        <v>5.42</v>
      </c>
      <c r="F28">
        <v>100</v>
      </c>
      <c r="H28">
        <v>1993</v>
      </c>
      <c r="I28">
        <v>24.83</v>
      </c>
      <c r="J28">
        <v>75.17</v>
      </c>
      <c r="K28">
        <v>100</v>
      </c>
      <c r="M28">
        <v>1993</v>
      </c>
      <c r="N28">
        <v>23.05</v>
      </c>
      <c r="O28">
        <v>3.016</v>
      </c>
      <c r="P28">
        <v>68.34</v>
      </c>
      <c r="Q28">
        <v>5.5949999999999998</v>
      </c>
      <c r="R28">
        <v>100</v>
      </c>
      <c r="T28">
        <v>1993</v>
      </c>
      <c r="U28">
        <v>26.07</v>
      </c>
      <c r="V28">
        <v>73.930000000000007</v>
      </c>
      <c r="W28">
        <v>100</v>
      </c>
      <c r="Y28">
        <v>1993</v>
      </c>
      <c r="Z28">
        <v>17.239999999999998</v>
      </c>
      <c r="AA28">
        <v>3.4119999999999999</v>
      </c>
      <c r="AB28">
        <v>74.260000000000005</v>
      </c>
      <c r="AC28">
        <v>5.093</v>
      </c>
      <c r="AD28">
        <v>100</v>
      </c>
      <c r="AF28">
        <v>1993</v>
      </c>
      <c r="AG28">
        <v>17.579999999999998</v>
      </c>
      <c r="AH28">
        <v>3.379</v>
      </c>
      <c r="AI28">
        <v>73.989999999999995</v>
      </c>
      <c r="AJ28">
        <v>5.0439999999999996</v>
      </c>
      <c r="AK28">
        <v>100</v>
      </c>
      <c r="AM28">
        <f t="shared" si="0"/>
        <v>79.033999999999992</v>
      </c>
      <c r="AO28" s="6">
        <f>0.01*B28*'[1]LF status'!$Z28</f>
        <v>1.6408389999999999</v>
      </c>
      <c r="AP28" s="6">
        <f>0.01*C28*'[1]LF status'!$Z28</f>
        <v>0.16430199999999998</v>
      </c>
      <c r="AQ28" s="6">
        <f>0.01*D28*'[1]LF status'!$Z28</f>
        <v>5.0715520000000005</v>
      </c>
      <c r="AR28" s="6">
        <f>0.01*E28*'[1]LF status'!$Z28</f>
        <v>0.39403399999999994</v>
      </c>
    </row>
    <row r="30" spans="1:44" x14ac:dyDescent="0.25">
      <c r="AO30" s="6">
        <f>100*(AO28-AO4)/('[1]LF status'!$Z$28-'[1]LF status'!$Z$4)</f>
        <v>35.112167630057805</v>
      </c>
      <c r="AP30" s="6">
        <f>100*(AP28-AP4)/('[1]LF status'!$Z$28-'[1]LF status'!$Z$4)</f>
        <v>0.39904624277456613</v>
      </c>
      <c r="AQ30" s="6">
        <f>100*(AQ28-AQ4)/('[1]LF status'!$Z$28-'[1]LF status'!$Z$4)</f>
        <v>67.084190751445107</v>
      </c>
      <c r="AR30" s="6">
        <f>100*(AR28-AR4)/('[1]LF status'!$Z$28-'[1]LF status'!$Z$4)</f>
        <v>-2.5743930635838166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EPI Data Library - Wages by per</vt:lpstr>
      <vt:lpstr>SitPost93</vt:lpstr>
      <vt:lpstr>SitPost80</vt:lpstr>
      <vt:lpstr>SitPre94</vt:lpstr>
      <vt:lpstr>Fig1</vt:lpstr>
      <vt:lpstr>Fig2</vt:lpstr>
    </vt:vector>
  </TitlesOfParts>
  <Company>United States Senate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</dc:creator>
  <cp:lastModifiedBy>%USERNAME%</cp:lastModifiedBy>
  <dcterms:created xsi:type="dcterms:W3CDTF">2017-07-21T16:04:35Z</dcterms:created>
  <dcterms:modified xsi:type="dcterms:W3CDTF">2018-06-14T18:11:37Z</dcterms:modified>
</cp:coreProperties>
</file>